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1535" tabRatio="810" activeTab="2"/>
  </bookViews>
  <sheets>
    <sheet name="PM10" sheetId="54" r:id="rId1"/>
    <sheet name="CO" sheetId="52" r:id="rId2"/>
    <sheet name="TSP" sheetId="56" r:id="rId3"/>
  </sheets>
  <calcPr calcId="152511"/>
</workbook>
</file>

<file path=xl/calcChain.xml><?xml version="1.0" encoding="utf-8"?>
<calcChain xmlns="http://schemas.openxmlformats.org/spreadsheetml/2006/main">
  <c r="G13" i="56" l="1"/>
  <c r="T16" i="56"/>
  <c r="T15" i="56"/>
  <c r="T14" i="56"/>
  <c r="T12" i="56"/>
  <c r="T11" i="56"/>
  <c r="T9" i="56"/>
  <c r="T8" i="56"/>
  <c r="T7" i="56"/>
  <c r="T6" i="56"/>
  <c r="T5" i="56"/>
  <c r="P16" i="56"/>
  <c r="P15" i="56"/>
  <c r="P14" i="56"/>
  <c r="P12" i="56"/>
  <c r="P11" i="56"/>
  <c r="P9" i="56"/>
  <c r="P8" i="56"/>
  <c r="P7" i="56"/>
  <c r="P6" i="56"/>
  <c r="P5" i="56"/>
  <c r="O16" i="56"/>
  <c r="O15" i="56"/>
  <c r="O14" i="56"/>
  <c r="O12" i="56"/>
  <c r="O11" i="56"/>
  <c r="O9" i="56"/>
  <c r="O8" i="56"/>
  <c r="O7" i="56"/>
  <c r="O6" i="56"/>
  <c r="O5" i="56"/>
  <c r="C13" i="56"/>
  <c r="D13" i="56"/>
  <c r="E13" i="56"/>
  <c r="F13" i="56"/>
  <c r="H13" i="56"/>
  <c r="I13" i="56"/>
  <c r="J13" i="56"/>
  <c r="K13" i="56"/>
  <c r="L13" i="56"/>
  <c r="M13" i="56"/>
  <c r="C10" i="56"/>
  <c r="D10" i="56"/>
  <c r="E10" i="56"/>
  <c r="F10" i="56"/>
  <c r="G10" i="56"/>
  <c r="H10" i="56"/>
  <c r="I10" i="56"/>
  <c r="J10" i="56"/>
  <c r="K10" i="56"/>
  <c r="L10" i="56"/>
  <c r="M10" i="56"/>
  <c r="N13" i="56"/>
  <c r="N10" i="56"/>
  <c r="K19" i="52"/>
  <c r="L19" i="52"/>
  <c r="M19" i="52"/>
  <c r="O18" i="52"/>
  <c r="O17" i="52"/>
  <c r="O15" i="52"/>
  <c r="O14" i="52"/>
  <c r="O13" i="52"/>
  <c r="O12" i="52"/>
  <c r="O11" i="52"/>
  <c r="O9" i="52"/>
  <c r="O8" i="52"/>
  <c r="O7" i="52"/>
  <c r="O6" i="52"/>
  <c r="O5" i="52"/>
  <c r="P11" i="52"/>
  <c r="P9" i="52"/>
  <c r="P8" i="52"/>
  <c r="P7" i="52"/>
  <c r="P6" i="52"/>
  <c r="P5" i="52"/>
  <c r="P14" i="52"/>
  <c r="P15" i="52"/>
  <c r="P17" i="52"/>
  <c r="P18" i="52"/>
  <c r="P12" i="52"/>
  <c r="Q12" i="52"/>
  <c r="P13" i="52"/>
  <c r="R5" i="52"/>
  <c r="T18" i="52"/>
  <c r="T17" i="52"/>
  <c r="T15" i="52"/>
  <c r="T14" i="52"/>
  <c r="T13" i="52"/>
  <c r="T12" i="52"/>
  <c r="T11" i="52"/>
  <c r="T9" i="52"/>
  <c r="T8" i="52"/>
  <c r="T7" i="52"/>
  <c r="T6" i="52"/>
  <c r="T5" i="52"/>
  <c r="C16" i="52"/>
  <c r="D16" i="52"/>
  <c r="E16" i="52"/>
  <c r="F16" i="52"/>
  <c r="G16" i="52"/>
  <c r="H16" i="52"/>
  <c r="I16" i="52"/>
  <c r="J16" i="52"/>
  <c r="K16" i="52"/>
  <c r="L16" i="52"/>
  <c r="M16" i="52"/>
  <c r="C10" i="52"/>
  <c r="D10" i="52"/>
  <c r="E10" i="52"/>
  <c r="F10" i="52"/>
  <c r="G10" i="52"/>
  <c r="H10" i="52"/>
  <c r="I10" i="52"/>
  <c r="J10" i="52"/>
  <c r="K10" i="52"/>
  <c r="L10" i="52"/>
  <c r="M10" i="52"/>
  <c r="N16" i="52"/>
  <c r="N10" i="52"/>
  <c r="O13" i="56" l="1"/>
  <c r="P13" i="56"/>
  <c r="T13" i="56"/>
  <c r="N17" i="56"/>
  <c r="N35" i="56" s="1"/>
  <c r="N34" i="56"/>
  <c r="T10" i="56"/>
  <c r="O10" i="56"/>
  <c r="M17" i="56"/>
  <c r="L17" i="56"/>
  <c r="P10" i="56"/>
  <c r="K17" i="56"/>
  <c r="K36" i="56" s="1"/>
  <c r="J17" i="56"/>
  <c r="J35" i="56" s="1"/>
  <c r="I17" i="56"/>
  <c r="I32" i="56" s="1"/>
  <c r="H17" i="56"/>
  <c r="H29" i="56" s="1"/>
  <c r="G17" i="56"/>
  <c r="G34" i="56" s="1"/>
  <c r="F17" i="56"/>
  <c r="F32" i="56" s="1"/>
  <c r="E17" i="56"/>
  <c r="E25" i="56" s="1"/>
  <c r="D17" i="56"/>
  <c r="D36" i="56" s="1"/>
  <c r="C17" i="56"/>
  <c r="C19" i="52"/>
  <c r="C35" i="52" s="1"/>
  <c r="E19" i="52"/>
  <c r="E37" i="52" s="1"/>
  <c r="D19" i="52"/>
  <c r="D27" i="52" s="1"/>
  <c r="F19" i="52"/>
  <c r="F33" i="52" s="1"/>
  <c r="G19" i="52"/>
  <c r="G36" i="52" s="1"/>
  <c r="H19" i="52"/>
  <c r="H27" i="52" s="1"/>
  <c r="I19" i="52"/>
  <c r="I33" i="52" s="1"/>
  <c r="J19" i="52"/>
  <c r="J27" i="52" s="1"/>
  <c r="P16" i="52"/>
  <c r="P10" i="52"/>
  <c r="T16" i="52"/>
  <c r="O16" i="52"/>
  <c r="O10" i="52"/>
  <c r="N19" i="52"/>
  <c r="N31" i="52" s="1"/>
  <c r="T10" i="52"/>
  <c r="N10" i="54"/>
  <c r="N17" i="54" s="1"/>
  <c r="N13" i="54"/>
  <c r="S5" i="54"/>
  <c r="T16" i="54"/>
  <c r="T15" i="54"/>
  <c r="T14" i="54"/>
  <c r="T12" i="54"/>
  <c r="T11" i="54"/>
  <c r="T9" i="54"/>
  <c r="T8" i="54"/>
  <c r="T7" i="54"/>
  <c r="T6" i="54"/>
  <c r="T5" i="54"/>
  <c r="P16" i="54"/>
  <c r="P15" i="54"/>
  <c r="P14" i="54"/>
  <c r="P12" i="54"/>
  <c r="P11" i="54"/>
  <c r="P9" i="54"/>
  <c r="P8" i="54"/>
  <c r="P7" i="54"/>
  <c r="P6" i="54"/>
  <c r="P5" i="54"/>
  <c r="O16" i="54"/>
  <c r="O15" i="54"/>
  <c r="O14" i="54"/>
  <c r="O13" i="54"/>
  <c r="O12" i="54"/>
  <c r="O11" i="54"/>
  <c r="O9" i="54"/>
  <c r="O8" i="54"/>
  <c r="O7" i="54"/>
  <c r="O6" i="54"/>
  <c r="O5" i="54"/>
  <c r="M13" i="54"/>
  <c r="L13" i="54"/>
  <c r="K13" i="54"/>
  <c r="I13" i="54"/>
  <c r="H13" i="54"/>
  <c r="G13" i="54"/>
  <c r="F13" i="54"/>
  <c r="E13" i="54"/>
  <c r="D13" i="54"/>
  <c r="C13" i="54"/>
  <c r="J13" i="54"/>
  <c r="M10" i="54"/>
  <c r="M17" i="54" s="1"/>
  <c r="L10" i="54"/>
  <c r="K10" i="54"/>
  <c r="D10" i="54"/>
  <c r="C10" i="54"/>
  <c r="C17" i="54" s="1"/>
  <c r="E10" i="54"/>
  <c r="E17" i="54" s="1"/>
  <c r="F10" i="54"/>
  <c r="G10" i="54"/>
  <c r="H10" i="54"/>
  <c r="I10" i="54"/>
  <c r="I17" i="54" s="1"/>
  <c r="J10" i="54"/>
  <c r="F35" i="56"/>
  <c r="I35" i="56"/>
  <c r="S15" i="56"/>
  <c r="R7" i="56"/>
  <c r="R16" i="54"/>
  <c r="R14" i="54"/>
  <c r="R12" i="54"/>
  <c r="R11" i="54"/>
  <c r="S8" i="54"/>
  <c r="R6" i="54"/>
  <c r="Q16" i="54"/>
  <c r="R15" i="54"/>
  <c r="Q15" i="54"/>
  <c r="S14" i="54"/>
  <c r="Q14" i="54"/>
  <c r="S13" i="54"/>
  <c r="S12" i="54"/>
  <c r="Q12" i="54"/>
  <c r="S11" i="54"/>
  <c r="R8" i="54"/>
  <c r="Q8" i="54"/>
  <c r="Q7" i="54"/>
  <c r="Q6" i="54"/>
  <c r="F34" i="52"/>
  <c r="I40" i="52"/>
  <c r="L40" i="52"/>
  <c r="H30" i="52"/>
  <c r="I30" i="52"/>
  <c r="J30" i="52"/>
  <c r="M30" i="52"/>
  <c r="I29" i="52"/>
  <c r="K28" i="52"/>
  <c r="L28" i="52"/>
  <c r="K27" i="52"/>
  <c r="M27" i="52"/>
  <c r="M40" i="52"/>
  <c r="K40" i="52"/>
  <c r="K38" i="52"/>
  <c r="M36" i="52"/>
  <c r="H36" i="52"/>
  <c r="K35" i="52"/>
  <c r="J35" i="52"/>
  <c r="L34" i="52"/>
  <c r="K32" i="52"/>
  <c r="K29" i="52"/>
  <c r="S16" i="54"/>
  <c r="S15" i="54"/>
  <c r="Q11" i="54"/>
  <c r="Q9" i="54"/>
  <c r="S9" i="54"/>
  <c r="R9" i="54"/>
  <c r="S7" i="54"/>
  <c r="R7" i="54"/>
  <c r="S6" i="54"/>
  <c r="R5" i="54"/>
  <c r="Q5" i="54"/>
  <c r="K26" i="52"/>
  <c r="I36" i="52"/>
  <c r="L27" i="52"/>
  <c r="L30" i="52"/>
  <c r="I35" i="52"/>
  <c r="L29" i="52"/>
  <c r="R8" i="52"/>
  <c r="R13" i="52"/>
  <c r="Q14" i="52"/>
  <c r="Q17" i="52"/>
  <c r="M26" i="52"/>
  <c r="M28" i="52"/>
  <c r="M29" i="52"/>
  <c r="M33" i="52"/>
  <c r="M34" i="52"/>
  <c r="R14" i="52"/>
  <c r="R17" i="52"/>
  <c r="L31" i="52"/>
  <c r="L26" i="52"/>
  <c r="S5" i="52"/>
  <c r="R6" i="52"/>
  <c r="Q7" i="52"/>
  <c r="S8" i="52"/>
  <c r="Q9" i="52"/>
  <c r="K30" i="52"/>
  <c r="S9" i="52"/>
  <c r="M32" i="52"/>
  <c r="S16" i="52"/>
  <c r="S11" i="52"/>
  <c r="L33" i="52"/>
  <c r="R12" i="52"/>
  <c r="S12" i="52"/>
  <c r="K34" i="52"/>
  <c r="Q13" i="52"/>
  <c r="M35" i="52"/>
  <c r="S14" i="52"/>
  <c r="Q5" i="52"/>
  <c r="S6" i="52"/>
  <c r="R7" i="52"/>
  <c r="Q8" i="52"/>
  <c r="S10" i="52"/>
  <c r="Q15" i="52"/>
  <c r="Q6" i="52"/>
  <c r="S7" i="52"/>
  <c r="R9" i="52"/>
  <c r="C32" i="52"/>
  <c r="R16" i="52"/>
  <c r="R11" i="52"/>
  <c r="L32" i="52"/>
  <c r="Q11" i="52"/>
  <c r="S15" i="52"/>
  <c r="L36" i="52"/>
  <c r="R15" i="52"/>
  <c r="S17" i="52"/>
  <c r="L35" i="52"/>
  <c r="L38" i="52"/>
  <c r="Q16" i="52"/>
  <c r="K33" i="52"/>
  <c r="K36" i="52"/>
  <c r="M38" i="52"/>
  <c r="S13" i="52"/>
  <c r="K39" i="52"/>
  <c r="M31" i="52"/>
  <c r="M39" i="52"/>
  <c r="M37" i="52"/>
  <c r="K31" i="52"/>
  <c r="Q10" i="52"/>
  <c r="K37" i="52"/>
  <c r="L37" i="52"/>
  <c r="R10" i="52"/>
  <c r="L39" i="52"/>
  <c r="R15" i="56"/>
  <c r="Q14" i="56"/>
  <c r="Q8" i="56"/>
  <c r="S12" i="56"/>
  <c r="Q7" i="56"/>
  <c r="K24" i="56"/>
  <c r="Q5" i="56"/>
  <c r="S14" i="56"/>
  <c r="K28" i="56"/>
  <c r="Q9" i="56"/>
  <c r="Q12" i="56"/>
  <c r="Q11" i="56"/>
  <c r="S7" i="56"/>
  <c r="R5" i="56"/>
  <c r="Q6" i="56"/>
  <c r="S8" i="56"/>
  <c r="R11" i="56"/>
  <c r="R14" i="56"/>
  <c r="R12" i="56"/>
  <c r="S11" i="56"/>
  <c r="S9" i="56"/>
  <c r="R9" i="56"/>
  <c r="R8" i="56"/>
  <c r="R6" i="56"/>
  <c r="S6" i="56"/>
  <c r="S5" i="56"/>
  <c r="L32" i="56"/>
  <c r="R13" i="56"/>
  <c r="S10" i="56"/>
  <c r="S13" i="56"/>
  <c r="Q13" i="56"/>
  <c r="Q10" i="56"/>
  <c r="R10" i="56"/>
  <c r="Q15" i="56"/>
  <c r="S18" i="52"/>
  <c r="R18" i="52"/>
  <c r="Q18" i="52"/>
  <c r="Q16" i="56"/>
  <c r="R16" i="56"/>
  <c r="S16" i="56"/>
  <c r="T17" i="56" l="1"/>
  <c r="N24" i="56"/>
  <c r="N26" i="56"/>
  <c r="N36" i="56"/>
  <c r="P17" i="56"/>
  <c r="N32" i="56"/>
  <c r="N29" i="56"/>
  <c r="N31" i="56"/>
  <c r="N25" i="56"/>
  <c r="N33" i="56"/>
  <c r="N28" i="56"/>
  <c r="N27" i="56"/>
  <c r="O17" i="56"/>
  <c r="N30" i="56"/>
  <c r="M24" i="56"/>
  <c r="M30" i="56"/>
  <c r="M29" i="56"/>
  <c r="M25" i="56"/>
  <c r="M28" i="56"/>
  <c r="M35" i="56"/>
  <c r="M32" i="56"/>
  <c r="M31" i="56"/>
  <c r="M34" i="56"/>
  <c r="M27" i="56"/>
  <c r="M26" i="56"/>
  <c r="M33" i="56"/>
  <c r="M36" i="56"/>
  <c r="L30" i="56"/>
  <c r="L33" i="56"/>
  <c r="L27" i="56"/>
  <c r="L31" i="56"/>
  <c r="L25" i="56"/>
  <c r="L36" i="56"/>
  <c r="L28" i="56"/>
  <c r="L29" i="56"/>
  <c r="L34" i="56"/>
  <c r="L35" i="56"/>
  <c r="L26" i="56"/>
  <c r="L24" i="56"/>
  <c r="K35" i="56"/>
  <c r="K31" i="56"/>
  <c r="K25" i="56"/>
  <c r="K33" i="56"/>
  <c r="K29" i="56"/>
  <c r="K26" i="56"/>
  <c r="K27" i="56"/>
  <c r="K34" i="56"/>
  <c r="K32" i="56"/>
  <c r="K30" i="56"/>
  <c r="J32" i="56"/>
  <c r="J29" i="56"/>
  <c r="J27" i="56"/>
  <c r="J28" i="56"/>
  <c r="J24" i="56"/>
  <c r="J30" i="56"/>
  <c r="J34" i="56"/>
  <c r="J26" i="56"/>
  <c r="J33" i="56"/>
  <c r="J31" i="56"/>
  <c r="J25" i="56"/>
  <c r="J36" i="56"/>
  <c r="I27" i="56"/>
  <c r="I31" i="56"/>
  <c r="I26" i="56"/>
  <c r="I25" i="56"/>
  <c r="I30" i="56"/>
  <c r="I24" i="56"/>
  <c r="I34" i="56"/>
  <c r="I36" i="56"/>
  <c r="I28" i="56"/>
  <c r="I33" i="56"/>
  <c r="I29" i="56"/>
  <c r="H30" i="56"/>
  <c r="H28" i="56"/>
  <c r="H32" i="56"/>
  <c r="H25" i="56"/>
  <c r="H36" i="56"/>
  <c r="H33" i="56"/>
  <c r="H27" i="56"/>
  <c r="H24" i="56"/>
  <c r="H31" i="56"/>
  <c r="H26" i="56"/>
  <c r="H35" i="56"/>
  <c r="H34" i="56"/>
  <c r="G31" i="56"/>
  <c r="G26" i="56"/>
  <c r="G25" i="56"/>
  <c r="G36" i="56"/>
  <c r="G28" i="56"/>
  <c r="G30" i="56"/>
  <c r="G32" i="56"/>
  <c r="G29" i="56"/>
  <c r="G33" i="56"/>
  <c r="G35" i="56"/>
  <c r="G24" i="56"/>
  <c r="G27" i="56"/>
  <c r="F29" i="56"/>
  <c r="F31" i="56"/>
  <c r="F34" i="56"/>
  <c r="F28" i="56"/>
  <c r="F36" i="56"/>
  <c r="F30" i="56"/>
  <c r="F33" i="56"/>
  <c r="F25" i="56"/>
  <c r="F27" i="56"/>
  <c r="F26" i="56"/>
  <c r="F24" i="56"/>
  <c r="E36" i="56"/>
  <c r="E30" i="56"/>
  <c r="E24" i="56"/>
  <c r="E28" i="56"/>
  <c r="E26" i="56"/>
  <c r="E34" i="56"/>
  <c r="E35" i="56"/>
  <c r="E32" i="56"/>
  <c r="E29" i="56"/>
  <c r="E27" i="56"/>
  <c r="E31" i="56"/>
  <c r="E33" i="56"/>
  <c r="D31" i="56"/>
  <c r="D33" i="56"/>
  <c r="D27" i="56"/>
  <c r="D25" i="56"/>
  <c r="D24" i="56"/>
  <c r="D32" i="56"/>
  <c r="D26" i="56"/>
  <c r="D35" i="56"/>
  <c r="D29" i="56"/>
  <c r="D30" i="56"/>
  <c r="D28" i="56"/>
  <c r="D34" i="56"/>
  <c r="C36" i="56"/>
  <c r="C24" i="56"/>
  <c r="C26" i="56"/>
  <c r="C33" i="56"/>
  <c r="Q17" i="56"/>
  <c r="C29" i="56"/>
  <c r="C31" i="56"/>
  <c r="R17" i="56"/>
  <c r="C35" i="56"/>
  <c r="C30" i="56"/>
  <c r="S17" i="56"/>
  <c r="C34" i="56"/>
  <c r="C27" i="56"/>
  <c r="C32" i="56"/>
  <c r="C25" i="56"/>
  <c r="C28" i="56"/>
  <c r="C36" i="52"/>
  <c r="C39" i="52"/>
  <c r="R19" i="52"/>
  <c r="C38" i="52"/>
  <c r="C29" i="52"/>
  <c r="C33" i="52"/>
  <c r="C31" i="52"/>
  <c r="C37" i="52"/>
  <c r="C27" i="52"/>
  <c r="C30" i="52"/>
  <c r="S19" i="52"/>
  <c r="Q19" i="52"/>
  <c r="C26" i="52"/>
  <c r="C34" i="52"/>
  <c r="C40" i="52"/>
  <c r="C28" i="52"/>
  <c r="E34" i="52"/>
  <c r="E39" i="52"/>
  <c r="E32" i="52"/>
  <c r="E40" i="52"/>
  <c r="E26" i="52"/>
  <c r="E36" i="52"/>
  <c r="E38" i="52"/>
  <c r="E28" i="52"/>
  <c r="E31" i="52"/>
  <c r="E29" i="52"/>
  <c r="E33" i="52"/>
  <c r="E35" i="52"/>
  <c r="E27" i="52"/>
  <c r="E30" i="52"/>
  <c r="D32" i="52"/>
  <c r="D33" i="52"/>
  <c r="D30" i="52"/>
  <c r="D31" i="52"/>
  <c r="D28" i="52"/>
  <c r="D35" i="52"/>
  <c r="D36" i="52"/>
  <c r="D39" i="52"/>
  <c r="D37" i="52"/>
  <c r="D34" i="52"/>
  <c r="D29" i="52"/>
  <c r="D26" i="52"/>
  <c r="D38" i="52"/>
  <c r="D40" i="52"/>
  <c r="F26" i="52"/>
  <c r="F32" i="52"/>
  <c r="F38" i="52"/>
  <c r="F30" i="52"/>
  <c r="F37" i="52"/>
  <c r="F35" i="52"/>
  <c r="F28" i="52"/>
  <c r="F40" i="52"/>
  <c r="F31" i="52"/>
  <c r="F36" i="52"/>
  <c r="F27" i="52"/>
  <c r="F29" i="52"/>
  <c r="F39" i="52"/>
  <c r="G30" i="52"/>
  <c r="G33" i="52"/>
  <c r="G31" i="52"/>
  <c r="G38" i="52"/>
  <c r="G37" i="52"/>
  <c r="G39" i="52"/>
  <c r="G34" i="52"/>
  <c r="G26" i="52"/>
  <c r="G27" i="52"/>
  <c r="G32" i="52"/>
  <c r="G28" i="52"/>
  <c r="G35" i="52"/>
  <c r="G40" i="52"/>
  <c r="G29" i="52"/>
  <c r="H32" i="52"/>
  <c r="H39" i="52"/>
  <c r="H37" i="52"/>
  <c r="H31" i="52"/>
  <c r="H29" i="52"/>
  <c r="H40" i="52"/>
  <c r="H34" i="52"/>
  <c r="H28" i="52"/>
  <c r="H26" i="52"/>
  <c r="H33" i="52"/>
  <c r="H35" i="52"/>
  <c r="H38" i="52"/>
  <c r="I37" i="52"/>
  <c r="I26" i="52"/>
  <c r="I39" i="52"/>
  <c r="I31" i="52"/>
  <c r="I34" i="52"/>
  <c r="I38" i="52"/>
  <c r="I28" i="52"/>
  <c r="I32" i="52"/>
  <c r="I27" i="52"/>
  <c r="J37" i="52"/>
  <c r="J40" i="52"/>
  <c r="J34" i="52"/>
  <c r="J33" i="52"/>
  <c r="J29" i="52"/>
  <c r="J28" i="52"/>
  <c r="J26" i="52"/>
  <c r="J39" i="52"/>
  <c r="J31" i="52"/>
  <c r="J32" i="52"/>
  <c r="J38" i="52"/>
  <c r="J36" i="52"/>
  <c r="P19" i="52"/>
  <c r="N37" i="52"/>
  <c r="N33" i="52"/>
  <c r="N29" i="52"/>
  <c r="T19" i="52"/>
  <c r="O19" i="52"/>
  <c r="N40" i="52"/>
  <c r="N36" i="52"/>
  <c r="N32" i="52"/>
  <c r="N28" i="52"/>
  <c r="N39" i="52"/>
  <c r="N35" i="52"/>
  <c r="N27" i="52"/>
  <c r="N38" i="52"/>
  <c r="N34" i="52"/>
  <c r="N30" i="52"/>
  <c r="N26" i="52"/>
  <c r="R13" i="54"/>
  <c r="S10" i="54"/>
  <c r="C35" i="54"/>
  <c r="C32" i="54"/>
  <c r="C28" i="54"/>
  <c r="C34" i="54"/>
  <c r="C27" i="54"/>
  <c r="F17" i="54"/>
  <c r="F28" i="54" s="1"/>
  <c r="H17" i="54"/>
  <c r="H31" i="54" s="1"/>
  <c r="K17" i="54"/>
  <c r="K26" i="54" s="1"/>
  <c r="L17" i="54"/>
  <c r="L27" i="54" s="1"/>
  <c r="P13" i="54"/>
  <c r="T10" i="54"/>
  <c r="T13" i="54"/>
  <c r="N29" i="54"/>
  <c r="O10" i="54"/>
  <c r="P10" i="54"/>
  <c r="M35" i="54"/>
  <c r="M33" i="54"/>
  <c r="M31" i="54"/>
  <c r="M29" i="54"/>
  <c r="M27" i="54"/>
  <c r="M25" i="54"/>
  <c r="M36" i="54"/>
  <c r="M30" i="54"/>
  <c r="M28" i="54"/>
  <c r="M26" i="54"/>
  <c r="M32" i="54"/>
  <c r="M34" i="54"/>
  <c r="S17" i="54"/>
  <c r="I35" i="54"/>
  <c r="I26" i="54"/>
  <c r="I24" i="54"/>
  <c r="I27" i="54"/>
  <c r="I34" i="54"/>
  <c r="I36" i="54"/>
  <c r="I30" i="54"/>
  <c r="I33" i="54"/>
  <c r="I28" i="54"/>
  <c r="I25" i="54"/>
  <c r="E35" i="54"/>
  <c r="E27" i="54"/>
  <c r="E26" i="54"/>
  <c r="E25" i="54"/>
  <c r="E24" i="54"/>
  <c r="E31" i="54"/>
  <c r="E34" i="54"/>
  <c r="E30" i="54"/>
  <c r="E29" i="54"/>
  <c r="L36" i="54"/>
  <c r="C26" i="54"/>
  <c r="C33" i="54"/>
  <c r="L34" i="54"/>
  <c r="C36" i="54"/>
  <c r="D17" i="54"/>
  <c r="D32" i="54" s="1"/>
  <c r="C24" i="54"/>
  <c r="Q13" i="54"/>
  <c r="C30" i="54"/>
  <c r="G17" i="54"/>
  <c r="G29" i="54" s="1"/>
  <c r="C31" i="54"/>
  <c r="R17" i="54"/>
  <c r="C25" i="54"/>
  <c r="C29" i="54"/>
  <c r="J17" i="54"/>
  <c r="J36" i="54" s="1"/>
  <c r="M24" i="54"/>
  <c r="E28" i="54"/>
  <c r="I31" i="54"/>
  <c r="I29" i="54"/>
  <c r="I32" i="54"/>
  <c r="E33" i="54"/>
  <c r="E36" i="54"/>
  <c r="E32" i="54"/>
  <c r="R10" i="54"/>
  <c r="Q10" i="54"/>
  <c r="D27" i="54" l="1"/>
  <c r="D25" i="54"/>
  <c r="F36" i="54"/>
  <c r="F25" i="54"/>
  <c r="F24" i="54"/>
  <c r="F32" i="54"/>
  <c r="F29" i="54"/>
  <c r="F34" i="54"/>
  <c r="F27" i="54"/>
  <c r="F31" i="54"/>
  <c r="F26" i="54"/>
  <c r="F33" i="54"/>
  <c r="F35" i="54"/>
  <c r="F30" i="54"/>
  <c r="H24" i="54"/>
  <c r="H27" i="54"/>
  <c r="H30" i="54"/>
  <c r="H36" i="54"/>
  <c r="H32" i="54"/>
  <c r="H35" i="54"/>
  <c r="H29" i="54"/>
  <c r="H34" i="54"/>
  <c r="H26" i="54"/>
  <c r="H25" i="54"/>
  <c r="H28" i="54"/>
  <c r="H33" i="54"/>
  <c r="J35" i="54"/>
  <c r="J29" i="54"/>
  <c r="J32" i="54"/>
  <c r="J30" i="54"/>
  <c r="J31" i="54"/>
  <c r="J34" i="54"/>
  <c r="Q17" i="54"/>
  <c r="K24" i="54"/>
  <c r="K33" i="54"/>
  <c r="K32" i="54"/>
  <c r="K36" i="54"/>
  <c r="K27" i="54"/>
  <c r="K35" i="54"/>
  <c r="K30" i="54"/>
  <c r="K29" i="54"/>
  <c r="K25" i="54"/>
  <c r="K28" i="54"/>
  <c r="K34" i="54"/>
  <c r="K31" i="54"/>
  <c r="L33" i="54"/>
  <c r="L30" i="54"/>
  <c r="L26" i="54"/>
  <c r="L32" i="54"/>
  <c r="L29" i="54"/>
  <c r="L31" i="54"/>
  <c r="L35" i="54"/>
  <c r="L28" i="54"/>
  <c r="L24" i="54"/>
  <c r="L25" i="54"/>
  <c r="N35" i="54"/>
  <c r="N30" i="54"/>
  <c r="N25" i="54"/>
  <c r="N36" i="54"/>
  <c r="N26" i="54"/>
  <c r="N32" i="54"/>
  <c r="N27" i="54"/>
  <c r="T17" i="54"/>
  <c r="N31" i="54"/>
  <c r="P17" i="54"/>
  <c r="N28" i="54"/>
  <c r="N34" i="54"/>
  <c r="N33" i="54"/>
  <c r="O17" i="54"/>
  <c r="N24" i="54"/>
  <c r="G28" i="54"/>
  <c r="G36" i="54"/>
  <c r="G33" i="54"/>
  <c r="G27" i="54"/>
  <c r="G35" i="54"/>
  <c r="G34" i="54"/>
  <c r="G30" i="54"/>
  <c r="G32" i="54"/>
  <c r="G31" i="54"/>
  <c r="G25" i="54"/>
  <c r="G26" i="54"/>
  <c r="G24" i="54"/>
  <c r="D35" i="54"/>
  <c r="D31" i="54"/>
  <c r="D30" i="54"/>
  <c r="D36" i="54"/>
  <c r="D33" i="54"/>
  <c r="D26" i="54"/>
  <c r="D24" i="54"/>
  <c r="D28" i="54"/>
  <c r="D34" i="54"/>
  <c r="D29" i="54"/>
  <c r="J27" i="54"/>
  <c r="J28" i="54"/>
  <c r="J25" i="54"/>
  <c r="J33" i="54"/>
  <c r="J26" i="54"/>
  <c r="J24" i="54"/>
</calcChain>
</file>

<file path=xl/sharedStrings.xml><?xml version="1.0" encoding="utf-8"?>
<sst xmlns="http://schemas.openxmlformats.org/spreadsheetml/2006/main" count="141" uniqueCount="38">
  <si>
    <t>Pramonės procesai</t>
  </si>
  <si>
    <t>Atliekų deginimas ir gaisrai(namų, automobilių)</t>
  </si>
  <si>
    <t>Ūkio sektorius</t>
  </si>
  <si>
    <t>Ūkio pasektoris</t>
  </si>
  <si>
    <t>Kiekis, 1000 tonų</t>
  </si>
  <si>
    <t>Energetika</t>
  </si>
  <si>
    <t>2015/2005</t>
  </si>
  <si>
    <t>Pokytis, proc.</t>
  </si>
  <si>
    <t>Kelių transportas</t>
  </si>
  <si>
    <t>2014/2005</t>
  </si>
  <si>
    <t>Geležinkeliai</t>
  </si>
  <si>
    <t>Aviacija</t>
  </si>
  <si>
    <t>Laivyba</t>
  </si>
  <si>
    <t>Dujotiekiai</t>
  </si>
  <si>
    <t>Dalis nuo viso kiekio, proc.</t>
  </si>
  <si>
    <t>-*) Nacionalinių teršalų limitų direktyvos (EUROPOS PARLAMENTO IR TARYBOS DIREKTYVA (ES) 2016/2284) įpareigojimas Lietuvai</t>
  </si>
  <si>
    <t>Viešoji elektros ir šilumos gamyba</t>
  </si>
  <si>
    <t>Naftos produktų gamyba ir paskirstymas</t>
  </si>
  <si>
    <t>Atliekų apdorojimas</t>
  </si>
  <si>
    <t>viso</t>
  </si>
  <si>
    <t>VISO</t>
  </si>
  <si>
    <t>Kitas transportas</t>
  </si>
  <si>
    <t>Žemės ūkis</t>
  </si>
  <si>
    <t>Transportas</t>
  </si>
  <si>
    <t>2013/2005</t>
  </si>
  <si>
    <t>Stacionarus ir mobilus deginimas pramonėje ir statyboje</t>
  </si>
  <si>
    <t>Stacionarus deginimas namų ūkiuose</t>
  </si>
  <si>
    <t>Stacionarus ir mobilus deginimas žemės ūkyje, paslaugų s. ir pan.</t>
  </si>
  <si>
    <t>Pramonė ir statyba</t>
  </si>
  <si>
    <t>Išmestas į aplinkos orą anglies monoksido (CO) kiekis Lietuvos ūkyje</t>
  </si>
  <si>
    <t>Išmesto į aplinkos orą anglies monoksido (CO) kiekio pasiskirstymas pagal ūkio sektorius</t>
  </si>
  <si>
    <t>Išmesto į aplinkos orą kietųjų dalelių KD10 kiekio pasiskirstymas pagal ūkio sektorius</t>
  </si>
  <si>
    <t>Išmestas į aplinkos orą kietųjų dalelių KD10 kiekis Lietuvos ūkyje</t>
  </si>
  <si>
    <t>Išmestas į aplinkos orą kietųjų dalelių kiekis Lietuvos ūkyje</t>
  </si>
  <si>
    <t>Išmesto į aplinkos orą kietųjų dalelių kiekio pasiskirstymas pagal ūkio sektorius</t>
  </si>
  <si>
    <t>2016/2015</t>
  </si>
  <si>
    <t>2016/2014</t>
  </si>
  <si>
    <t>2016/2005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</si>
</sst>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28" x14ac:knownFonts="1">
    <font>
      <sz val="10"/>
      <color theme="1"/>
      <name val="Arial"/>
      <family val="2"/>
      <charset val="186"/>
    </font>
    <font>
      <sz val="10"/>
      <name val="Arial"/>
      <family val="2"/>
    </font>
    <font>
      <sz val="9"/>
      <name val="Times New Roman"/>
      <family val="1"/>
    </font>
    <font>
      <sz val="10"/>
      <name val="Arial"/>
      <family val="2"/>
      <charset val="186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Times New Roman"/>
      <family val="1"/>
    </font>
    <font>
      <b/>
      <sz val="10"/>
      <color indexed="8"/>
      <name val="Arial"/>
      <family val="2"/>
      <charset val="186"/>
    </font>
    <font>
      <b/>
      <sz val="12"/>
      <color indexed="8"/>
      <name val="Arial"/>
      <family val="2"/>
      <charset val="186"/>
    </font>
    <font>
      <sz val="8"/>
      <color indexed="8"/>
      <name val="Arial"/>
      <family val="2"/>
      <charset val="186"/>
    </font>
    <font>
      <sz val="9"/>
      <color indexed="8"/>
      <name val="Arial"/>
      <family val="2"/>
      <charset val="186"/>
    </font>
    <font>
      <b/>
      <i/>
      <sz val="8"/>
      <color indexed="8"/>
      <name val="Arial"/>
      <family val="2"/>
      <charset val="186"/>
    </font>
    <font>
      <i/>
      <sz val="8"/>
      <color indexed="8"/>
      <name val="Arial"/>
      <family val="2"/>
      <charset val="186"/>
    </font>
    <font>
      <b/>
      <i/>
      <sz val="10"/>
      <color indexed="8"/>
      <name val="Arial"/>
      <family val="2"/>
      <charset val="186"/>
    </font>
    <font>
      <b/>
      <i/>
      <sz val="12"/>
      <color indexed="8"/>
      <name val="Arial"/>
      <family val="2"/>
      <charset val="186"/>
    </font>
    <font>
      <b/>
      <sz val="11"/>
      <color indexed="8"/>
      <name val="Arial"/>
      <family val="2"/>
      <charset val="186"/>
    </font>
    <font>
      <b/>
      <sz val="9"/>
      <color indexed="8"/>
      <name val="Arial"/>
      <family val="2"/>
      <charset val="186"/>
    </font>
    <font>
      <b/>
      <sz val="8"/>
      <color indexed="8"/>
      <name val="Arial"/>
      <family val="2"/>
      <charset val="186"/>
    </font>
    <font>
      <sz val="10"/>
      <color indexed="8"/>
      <name val="Arial"/>
      <family val="2"/>
      <charset val="186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186"/>
    </font>
    <font>
      <b/>
      <sz val="11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2"/>
      <color theme="1"/>
      <name val="Arial"/>
      <family val="2"/>
      <charset val="186"/>
    </font>
    <font>
      <sz val="11"/>
      <color indexed="8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0" borderId="0" applyNumberFormat="0" applyFont="0" applyFill="0" applyBorder="0" applyProtection="0">
      <alignment horizontal="left" vertical="center" indent="2"/>
    </xf>
    <xf numFmtId="0" fontId="1" fillId="0" borderId="0" applyNumberFormat="0" applyFont="0" applyFill="0" applyBorder="0" applyProtection="0">
      <alignment horizontal="left" vertical="center" indent="5"/>
    </xf>
    <xf numFmtId="0" fontId="1" fillId="0" borderId="0" applyNumberFormat="0" applyFont="0" applyFill="0" applyBorder="0" applyProtection="0">
      <alignment horizontal="left" vertical="center" indent="5"/>
    </xf>
    <xf numFmtId="0" fontId="4" fillId="2" borderId="0" applyBorder="0" applyAlignment="0"/>
    <xf numFmtId="0" fontId="2" fillId="2" borderId="0" applyBorder="0">
      <alignment horizontal="right" vertical="center"/>
    </xf>
    <xf numFmtId="0" fontId="2" fillId="3" borderId="0" applyBorder="0">
      <alignment horizontal="right" vertical="center"/>
    </xf>
    <xf numFmtId="0" fontId="2" fillId="3" borderId="0" applyBorder="0">
      <alignment horizontal="right" vertical="center"/>
    </xf>
    <xf numFmtId="0" fontId="5" fillId="3" borderId="1">
      <alignment horizontal="right" vertical="center"/>
    </xf>
    <xf numFmtId="0" fontId="7" fillId="3" borderId="1">
      <alignment horizontal="right" vertical="center"/>
    </xf>
    <xf numFmtId="0" fontId="5" fillId="4" borderId="1">
      <alignment horizontal="right" vertical="center"/>
    </xf>
    <xf numFmtId="0" fontId="5" fillId="4" borderId="1">
      <alignment horizontal="right" vertical="center"/>
    </xf>
    <xf numFmtId="0" fontId="5" fillId="4" borderId="2">
      <alignment horizontal="right" vertical="center"/>
    </xf>
    <xf numFmtId="0" fontId="5" fillId="4" borderId="3">
      <alignment horizontal="right" vertical="center"/>
    </xf>
    <xf numFmtId="0" fontId="5" fillId="4" borderId="4">
      <alignment horizontal="right" vertical="center"/>
    </xf>
    <xf numFmtId="0" fontId="5" fillId="0" borderId="0" applyNumberFormat="0">
      <alignment horizontal="right"/>
    </xf>
    <xf numFmtId="0" fontId="2" fillId="4" borderId="5">
      <alignment horizontal="left" vertical="center" wrapText="1" indent="2"/>
    </xf>
    <xf numFmtId="0" fontId="2" fillId="0" borderId="5">
      <alignment horizontal="left" vertical="center" wrapText="1" indent="2"/>
    </xf>
    <xf numFmtId="0" fontId="2" fillId="3" borderId="3">
      <alignment horizontal="left" vertical="center"/>
    </xf>
    <xf numFmtId="0" fontId="5" fillId="0" borderId="6">
      <alignment horizontal="left" vertical="top" wrapText="1"/>
    </xf>
    <xf numFmtId="0" fontId="1" fillId="0" borderId="7"/>
    <xf numFmtId="0" fontId="6" fillId="0" borderId="0" applyNumberFormat="0" applyFill="0" applyBorder="0" applyAlignment="0" applyProtection="0"/>
    <xf numFmtId="0" fontId="2" fillId="0" borderId="0" applyBorder="0">
      <alignment horizontal="right" vertical="center"/>
    </xf>
    <xf numFmtId="0" fontId="2" fillId="0" borderId="1">
      <alignment horizontal="right" vertical="center"/>
    </xf>
    <xf numFmtId="1" fontId="8" fillId="3" borderId="0" applyBorder="0">
      <alignment horizontal="right" vertical="center"/>
    </xf>
    <xf numFmtId="0" fontId="3" fillId="0" borderId="0"/>
    <xf numFmtId="0" fontId="21" fillId="0" borderId="0"/>
    <xf numFmtId="0" fontId="1" fillId="5" borderId="1"/>
    <xf numFmtId="0" fontId="1" fillId="0" borderId="0"/>
    <xf numFmtId="4" fontId="2" fillId="0" borderId="0" applyFill="0" applyBorder="0" applyProtection="0">
      <alignment horizontal="right" vertical="center"/>
    </xf>
    <xf numFmtId="0" fontId="4" fillId="0" borderId="0" applyNumberFormat="0" applyFill="0" applyBorder="0" applyProtection="0">
      <alignment horizontal="left" vertical="center"/>
    </xf>
    <xf numFmtId="0" fontId="2" fillId="0" borderId="1" applyNumberFormat="0" applyFill="0" applyAlignment="0" applyProtection="0"/>
    <xf numFmtId="0" fontId="1" fillId="6" borderId="0" applyNumberFormat="0" applyFont="0" applyBorder="0" applyAlignment="0" applyProtection="0"/>
    <xf numFmtId="0" fontId="1" fillId="6" borderId="0" applyNumberFormat="0" applyFont="0" applyBorder="0" applyAlignment="0" applyProtection="0"/>
    <xf numFmtId="4" fontId="1" fillId="0" borderId="0"/>
    <xf numFmtId="0" fontId="2" fillId="6" borderId="1"/>
    <xf numFmtId="0" fontId="1" fillId="0" borderId="0"/>
    <xf numFmtId="0" fontId="1" fillId="0" borderId="0"/>
    <xf numFmtId="0" fontId="1" fillId="0" borderId="0"/>
    <xf numFmtId="0" fontId="22" fillId="0" borderId="0"/>
    <xf numFmtId="0" fontId="9" fillId="0" borderId="0" applyNumberFormat="0" applyFill="0" applyBorder="0" applyAlignment="0" applyProtection="0"/>
    <xf numFmtId="0" fontId="2" fillId="0" borderId="0"/>
  </cellStyleXfs>
  <cellXfs count="106">
    <xf numFmtId="0" fontId="0" fillId="0" borderId="0" xfId="0"/>
    <xf numFmtId="0" fontId="11" fillId="0" borderId="0" xfId="0" applyFont="1"/>
    <xf numFmtId="0" fontId="0" fillId="0" borderId="0" xfId="0" applyAlignment="1">
      <alignment horizontal="center"/>
    </xf>
    <xf numFmtId="9" fontId="13" fillId="0" borderId="0" xfId="0" applyNumberFormat="1" applyFont="1"/>
    <xf numFmtId="0" fontId="0" fillId="0" borderId="0" xfId="0" applyFill="1"/>
    <xf numFmtId="0" fontId="15" fillId="0" borderId="0" xfId="0" quotePrefix="1" applyFont="1" applyAlignment="1">
      <alignment horizontal="left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6" fillId="0" borderId="1" xfId="0" applyFont="1" applyFill="1" applyBorder="1"/>
    <xf numFmtId="0" fontId="11" fillId="0" borderId="0" xfId="26" applyFont="1"/>
    <xf numFmtId="0" fontId="21" fillId="0" borderId="0" xfId="26"/>
    <xf numFmtId="0" fontId="12" fillId="0" borderId="1" xfId="26" applyFont="1" applyBorder="1" applyAlignment="1">
      <alignment wrapText="1"/>
    </xf>
    <xf numFmtId="0" fontId="12" fillId="0" borderId="1" xfId="26" applyFont="1" applyBorder="1"/>
    <xf numFmtId="0" fontId="16" fillId="0" borderId="1" xfId="26" applyFont="1" applyFill="1" applyBorder="1"/>
    <xf numFmtId="0" fontId="21" fillId="0" borderId="0" xfId="26" applyFill="1"/>
    <xf numFmtId="0" fontId="15" fillId="0" borderId="0" xfId="26" quotePrefix="1" applyFont="1" applyAlignment="1">
      <alignment horizontal="left"/>
    </xf>
    <xf numFmtId="0" fontId="21" fillId="0" borderId="0" xfId="26" applyAlignment="1">
      <alignment horizontal="center"/>
    </xf>
    <xf numFmtId="164" fontId="12" fillId="0" borderId="1" xfId="0" applyNumberFormat="1" applyFont="1" applyBorder="1" applyAlignment="1">
      <alignment horizontal="center" vertical="center" wrapText="1"/>
    </xf>
    <xf numFmtId="164" fontId="20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12" fillId="8" borderId="1" xfId="0" applyNumberFormat="1" applyFont="1" applyFill="1" applyBorder="1" applyAlignment="1">
      <alignment horizontal="center" vertical="center" wrapText="1"/>
    </xf>
    <xf numFmtId="2" fontId="16" fillId="8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17" fillId="8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2" fontId="10" fillId="8" borderId="1" xfId="0" applyNumberFormat="1" applyFont="1" applyFill="1" applyBorder="1" applyAlignment="1">
      <alignment horizontal="center" vertical="center" wrapText="1"/>
    </xf>
    <xf numFmtId="2" fontId="23" fillId="8" borderId="1" xfId="0" applyNumberFormat="1" applyFont="1" applyFill="1" applyBorder="1" applyAlignment="1">
      <alignment horizontal="center" vertical="center" wrapText="1"/>
    </xf>
    <xf numFmtId="164" fontId="0" fillId="0" borderId="0" xfId="0" applyNumberFormat="1"/>
    <xf numFmtId="164" fontId="12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20" fillId="0" borderId="1" xfId="0" applyNumberFormat="1" applyFont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 wrapText="1"/>
    </xf>
    <xf numFmtId="0" fontId="20" fillId="8" borderId="1" xfId="0" quotePrefix="1" applyFont="1" applyFill="1" applyBorder="1" applyAlignment="1">
      <alignment horizontal="center" vertical="center" wrapText="1"/>
    </xf>
    <xf numFmtId="164" fontId="12" fillId="8" borderId="1" xfId="0" applyNumberFormat="1" applyFont="1" applyFill="1" applyBorder="1" applyAlignment="1">
      <alignment horizontal="center" vertical="center" wrapText="1"/>
    </xf>
    <xf numFmtId="164" fontId="21" fillId="8" borderId="1" xfId="0" applyNumberFormat="1" applyFont="1" applyFill="1" applyBorder="1" applyAlignment="1">
      <alignment horizontal="center" vertical="center" wrapText="1"/>
    </xf>
    <xf numFmtId="2" fontId="11" fillId="8" borderId="1" xfId="0" applyNumberFormat="1" applyFont="1" applyFill="1" applyBorder="1" applyAlignment="1">
      <alignment horizontal="center" vertical="center" wrapText="1"/>
    </xf>
    <xf numFmtId="164" fontId="11" fillId="8" borderId="1" xfId="0" applyNumberFormat="1" applyFont="1" applyFill="1" applyBorder="1" applyAlignment="1">
      <alignment horizontal="center" vertical="center" wrapText="1"/>
    </xf>
    <xf numFmtId="165" fontId="0" fillId="8" borderId="0" xfId="0" applyNumberFormat="1" applyFill="1"/>
    <xf numFmtId="9" fontId="13" fillId="8" borderId="0" xfId="0" applyNumberFormat="1" applyFont="1" applyFill="1"/>
    <xf numFmtId="0" fontId="0" fillId="8" borderId="0" xfId="0" applyFill="1"/>
    <xf numFmtId="164" fontId="26" fillId="0" borderId="1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164" fontId="10" fillId="0" borderId="1" xfId="0" applyNumberFormat="1" applyFont="1" applyBorder="1" applyAlignment="1">
      <alignment horizontal="center" vertical="center" wrapText="1"/>
    </xf>
    <xf numFmtId="9" fontId="13" fillId="0" borderId="0" xfId="0" applyNumberFormat="1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64" fontId="10" fillId="8" borderId="1" xfId="0" applyNumberFormat="1" applyFont="1" applyFill="1" applyBorder="1" applyAlignment="1">
      <alignment horizontal="center" vertical="center" wrapText="1"/>
    </xf>
    <xf numFmtId="165" fontId="0" fillId="8" borderId="0" xfId="0" applyNumberFormat="1" applyFill="1" applyAlignment="1">
      <alignment horizontal="center" wrapText="1"/>
    </xf>
    <xf numFmtId="9" fontId="13" fillId="8" borderId="0" xfId="0" applyNumberFormat="1" applyFont="1" applyFill="1" applyAlignment="1">
      <alignment horizontal="center" vertical="center" wrapText="1"/>
    </xf>
    <xf numFmtId="9" fontId="13" fillId="0" borderId="0" xfId="26" applyNumberFormat="1" applyFont="1" applyAlignment="1">
      <alignment horizontal="center" vertical="center" wrapText="1"/>
    </xf>
    <xf numFmtId="164" fontId="12" fillId="0" borderId="1" xfId="26" applyNumberFormat="1" applyFont="1" applyBorder="1" applyAlignment="1">
      <alignment horizontal="center" vertical="center" wrapText="1"/>
    </xf>
    <xf numFmtId="164" fontId="20" fillId="0" borderId="1" xfId="26" applyNumberFormat="1" applyFont="1" applyBorder="1" applyAlignment="1">
      <alignment horizontal="center" vertical="center" wrapText="1"/>
    </xf>
    <xf numFmtId="0" fontId="21" fillId="0" borderId="0" xfId="26" applyFont="1" applyAlignment="1">
      <alignment horizontal="center" vertical="center" wrapText="1"/>
    </xf>
    <xf numFmtId="0" fontId="20" fillId="0" borderId="1" xfId="26" applyFont="1" applyBorder="1" applyAlignment="1">
      <alignment horizontal="center" vertical="center" wrapText="1"/>
    </xf>
    <xf numFmtId="0" fontId="20" fillId="0" borderId="1" xfId="26" quotePrefix="1" applyFont="1" applyBorder="1" applyAlignment="1">
      <alignment horizontal="center" vertical="center" wrapText="1"/>
    </xf>
    <xf numFmtId="2" fontId="11" fillId="0" borderId="1" xfId="26" applyNumberFormat="1" applyFont="1" applyBorder="1" applyAlignment="1">
      <alignment horizontal="center" vertical="center" wrapText="1"/>
    </xf>
    <xf numFmtId="165" fontId="21" fillId="0" borderId="0" xfId="26" applyNumberFormat="1" applyFont="1" applyAlignment="1">
      <alignment horizontal="center" vertical="center" wrapText="1"/>
    </xf>
    <xf numFmtId="9" fontId="21" fillId="0" borderId="0" xfId="26" applyNumberFormat="1" applyFont="1" applyAlignment="1">
      <alignment horizontal="center" vertical="center" wrapText="1"/>
    </xf>
    <xf numFmtId="0" fontId="21" fillId="0" borderId="0" xfId="26" applyFont="1" applyFill="1" applyAlignment="1">
      <alignment horizontal="center" vertical="center" wrapText="1"/>
    </xf>
    <xf numFmtId="2" fontId="12" fillId="7" borderId="1" xfId="26" applyNumberFormat="1" applyFont="1" applyFill="1" applyBorder="1" applyAlignment="1">
      <alignment horizontal="center" vertical="center" wrapText="1"/>
    </xf>
    <xf numFmtId="2" fontId="10" fillId="7" borderId="1" xfId="26" applyNumberFormat="1" applyFont="1" applyFill="1" applyBorder="1" applyAlignment="1">
      <alignment horizontal="center" vertical="center" wrapText="1"/>
    </xf>
    <xf numFmtId="2" fontId="21" fillId="7" borderId="1" xfId="26" applyNumberFormat="1" applyFont="1" applyFill="1" applyBorder="1" applyAlignment="1">
      <alignment horizontal="center" vertical="center" wrapText="1"/>
    </xf>
    <xf numFmtId="164" fontId="10" fillId="0" borderId="1" xfId="26" applyNumberFormat="1" applyFont="1" applyBorder="1" applyAlignment="1">
      <alignment horizontal="center" vertical="center" wrapText="1"/>
    </xf>
    <xf numFmtId="164" fontId="21" fillId="0" borderId="1" xfId="26" applyNumberFormat="1" applyFont="1" applyBorder="1" applyAlignment="1">
      <alignment horizontal="center" vertical="center" wrapText="1"/>
    </xf>
    <xf numFmtId="164" fontId="11" fillId="0" borderId="1" xfId="26" applyNumberFormat="1" applyFont="1" applyBorder="1" applyAlignment="1">
      <alignment horizontal="center" vertical="center" wrapText="1"/>
    </xf>
    <xf numFmtId="164" fontId="26" fillId="0" borderId="1" xfId="26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6" fillId="0" borderId="10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2" fillId="0" borderId="1" xfId="0" applyFont="1" applyBorder="1" applyAlignment="1">
      <alignment horizontal="center"/>
    </xf>
    <xf numFmtId="0" fontId="18" fillId="0" borderId="8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wrapText="1"/>
    </xf>
    <xf numFmtId="0" fontId="25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0" fillId="0" borderId="10" xfId="26" applyFont="1" applyBorder="1" applyAlignment="1">
      <alignment horizontal="center" vertical="center" wrapText="1"/>
    </xf>
    <xf numFmtId="0" fontId="10" fillId="0" borderId="11" xfId="26" applyFont="1" applyBorder="1" applyAlignment="1">
      <alignment horizontal="center" vertical="center" wrapText="1"/>
    </xf>
    <xf numFmtId="0" fontId="10" fillId="0" borderId="12" xfId="26" applyFont="1" applyBorder="1" applyAlignment="1">
      <alignment horizontal="center" vertical="center" wrapText="1"/>
    </xf>
    <xf numFmtId="0" fontId="18" fillId="0" borderId="1" xfId="26" applyFont="1" applyBorder="1" applyAlignment="1">
      <alignment horizontal="center" vertical="center" wrapText="1"/>
    </xf>
    <xf numFmtId="0" fontId="18" fillId="0" borderId="8" xfId="26" applyFont="1" applyBorder="1" applyAlignment="1">
      <alignment horizontal="center" vertical="center" wrapText="1"/>
    </xf>
    <xf numFmtId="0" fontId="18" fillId="0" borderId="13" xfId="26" applyFont="1" applyBorder="1" applyAlignment="1">
      <alignment horizontal="center" vertical="center" wrapText="1"/>
    </xf>
    <xf numFmtId="0" fontId="18" fillId="0" borderId="9" xfId="26" applyFont="1" applyBorder="1" applyAlignment="1">
      <alignment horizontal="center" vertical="center" wrapText="1"/>
    </xf>
    <xf numFmtId="0" fontId="27" fillId="0" borderId="1" xfId="26" applyFont="1" applyBorder="1" applyAlignment="1">
      <alignment horizontal="center" vertical="center" wrapText="1"/>
    </xf>
    <xf numFmtId="0" fontId="18" fillId="0" borderId="1" xfId="26" applyFont="1" applyBorder="1" applyAlignment="1">
      <alignment horizontal="center" vertical="center"/>
    </xf>
    <xf numFmtId="0" fontId="16" fillId="0" borderId="10" xfId="26" applyFont="1" applyFill="1" applyBorder="1" applyAlignment="1">
      <alignment horizontal="center" vertical="center"/>
    </xf>
    <xf numFmtId="0" fontId="16" fillId="0" borderId="11" xfId="26" applyFont="1" applyFill="1" applyBorder="1" applyAlignment="1">
      <alignment horizontal="center" vertical="center"/>
    </xf>
    <xf numFmtId="0" fontId="16" fillId="0" borderId="12" xfId="26" applyFont="1" applyFill="1" applyBorder="1" applyAlignment="1">
      <alignment horizontal="center" vertical="center"/>
    </xf>
    <xf numFmtId="0" fontId="19" fillId="0" borderId="1" xfId="26" applyFont="1" applyBorder="1" applyAlignment="1">
      <alignment horizontal="center" wrapText="1"/>
    </xf>
    <xf numFmtId="0" fontId="19" fillId="0" borderId="8" xfId="26" applyFont="1" applyBorder="1" applyAlignment="1">
      <alignment horizontal="center" wrapText="1"/>
    </xf>
    <xf numFmtId="0" fontId="19" fillId="0" borderId="9" xfId="26" applyFont="1" applyBorder="1" applyAlignment="1">
      <alignment horizontal="center" wrapText="1"/>
    </xf>
    <xf numFmtId="0" fontId="12" fillId="0" borderId="1" xfId="26" applyFont="1" applyBorder="1" applyAlignment="1">
      <alignment horizontal="center"/>
    </xf>
    <xf numFmtId="0" fontId="17" fillId="0" borderId="1" xfId="26" applyFont="1" applyBorder="1" applyAlignment="1">
      <alignment horizontal="center"/>
    </xf>
  </cellXfs>
  <cellStyles count="42">
    <cellStyle name="2x indented GHG Textfiels" xfId="1"/>
    <cellStyle name="5x indented GHG Textfiels" xfId="2"/>
    <cellStyle name="5x indented GHG Textfiels 2" xfId="3"/>
    <cellStyle name="AggblueBoldCels" xfId="4"/>
    <cellStyle name="AggblueCels" xfId="5"/>
    <cellStyle name="AggBoldCells" xfId="6"/>
    <cellStyle name="AggCels" xfId="7"/>
    <cellStyle name="AggGreen" xfId="8"/>
    <cellStyle name="AggGreen12" xfId="9"/>
    <cellStyle name="AggOrange" xfId="10"/>
    <cellStyle name="AggOrange9" xfId="11"/>
    <cellStyle name="AggOrangeLB_2x" xfId="12"/>
    <cellStyle name="AggOrangeLBorder" xfId="13"/>
    <cellStyle name="AggOrangeRBorder" xfId="14"/>
    <cellStyle name="Constants" xfId="15"/>
    <cellStyle name="CustomCellsOrange" xfId="16"/>
    <cellStyle name="CustomizationCells" xfId="17"/>
    <cellStyle name="CustomizationGreenCells" xfId="18"/>
    <cellStyle name="DocBox_EmptyRow" xfId="19"/>
    <cellStyle name="Empty_B_border" xfId="20"/>
    <cellStyle name="Headline" xfId="21"/>
    <cellStyle name="InputCells" xfId="22"/>
    <cellStyle name="InputCells12" xfId="23"/>
    <cellStyle name="IntCells" xfId="24"/>
    <cellStyle name="Įprastas" xfId="0" builtinId="0"/>
    <cellStyle name="Įprastas 2" xfId="25"/>
    <cellStyle name="Įprastas 3" xfId="26"/>
    <cellStyle name="KP_thin_border_dark_grey" xfId="27"/>
    <cellStyle name="Normal 2" xfId="28"/>
    <cellStyle name="Normal GHG Numbers (0.00)" xfId="29"/>
    <cellStyle name="Normal GHG Textfiels Bold" xfId="30"/>
    <cellStyle name="Normal GHG whole table" xfId="31"/>
    <cellStyle name="Normal GHG-Shade" xfId="32"/>
    <cellStyle name="Normal GHG-Shade 2" xfId="33"/>
    <cellStyle name="Normál_Munka1" xfId="34"/>
    <cellStyle name="Shade" xfId="35"/>
    <cellStyle name="Standard 2" xfId="36"/>
    <cellStyle name="Standard 2 2" xfId="37"/>
    <cellStyle name="Standard 3 2" xfId="38"/>
    <cellStyle name="Standard 6" xfId="39"/>
    <cellStyle name="Гиперссылка" xfId="40"/>
    <cellStyle name="Обычный_2++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="90" zoomScaleNormal="90" workbookViewId="0">
      <selection activeCell="S25" sqref="S25"/>
    </sheetView>
  </sheetViews>
  <sheetFormatPr defaultRowHeight="12.75" x14ac:dyDescent="0.2"/>
  <cols>
    <col min="1" max="1" width="13.85546875" customWidth="1"/>
    <col min="2" max="2" width="26.85546875" customWidth="1"/>
  </cols>
  <sheetData>
    <row r="1" spans="1:21" ht="15.75" x14ac:dyDescent="0.25">
      <c r="A1" s="1" t="s">
        <v>32</v>
      </c>
    </row>
    <row r="3" spans="1:21" ht="14.1" customHeight="1" x14ac:dyDescent="0.2">
      <c r="A3" s="84" t="s">
        <v>2</v>
      </c>
      <c r="B3" s="84" t="s">
        <v>3</v>
      </c>
      <c r="C3" s="81" t="s">
        <v>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5" t="s">
        <v>7</v>
      </c>
      <c r="P3" s="85"/>
      <c r="Q3" s="85"/>
      <c r="R3" s="85"/>
      <c r="S3" s="85"/>
      <c r="T3" s="85"/>
      <c r="U3" s="19"/>
    </row>
    <row r="4" spans="1:21" x14ac:dyDescent="0.2">
      <c r="A4" s="84"/>
      <c r="B4" s="84"/>
      <c r="C4" s="35">
        <v>2005</v>
      </c>
      <c r="D4" s="35">
        <v>2006</v>
      </c>
      <c r="E4" s="35">
        <v>2007</v>
      </c>
      <c r="F4" s="35">
        <v>2008</v>
      </c>
      <c r="G4" s="35">
        <v>2009</v>
      </c>
      <c r="H4" s="35">
        <v>2010</v>
      </c>
      <c r="I4" s="35">
        <v>2011</v>
      </c>
      <c r="J4" s="35">
        <v>2012</v>
      </c>
      <c r="K4" s="35">
        <v>2013</v>
      </c>
      <c r="L4" s="35">
        <v>2014</v>
      </c>
      <c r="M4" s="35">
        <v>2015</v>
      </c>
      <c r="N4" s="35">
        <v>2016</v>
      </c>
      <c r="O4" s="36" t="s">
        <v>35</v>
      </c>
      <c r="P4" s="26" t="s">
        <v>36</v>
      </c>
      <c r="Q4" s="26" t="s">
        <v>24</v>
      </c>
      <c r="R4" s="26" t="s">
        <v>9</v>
      </c>
      <c r="S4" s="26" t="s">
        <v>6</v>
      </c>
      <c r="T4" s="26" t="s">
        <v>6</v>
      </c>
      <c r="U4" s="19"/>
    </row>
    <row r="5" spans="1:21" x14ac:dyDescent="0.2">
      <c r="A5" s="71" t="s">
        <v>5</v>
      </c>
      <c r="B5" s="7" t="s">
        <v>16</v>
      </c>
      <c r="C5" s="20">
        <v>0.35794587317096022</v>
      </c>
      <c r="D5" s="20">
        <v>0.34176330241661623</v>
      </c>
      <c r="E5" s="20">
        <v>0.37784518681716966</v>
      </c>
      <c r="F5" s="20">
        <v>0.36927827524884199</v>
      </c>
      <c r="G5" s="20">
        <v>0.43397263792000373</v>
      </c>
      <c r="H5" s="20">
        <v>0.37576933800159174</v>
      </c>
      <c r="I5" s="20">
        <v>0.2611412033373654</v>
      </c>
      <c r="J5" s="20">
        <v>0.34180058733895119</v>
      </c>
      <c r="K5" s="20">
        <v>0.22236970369272366</v>
      </c>
      <c r="L5" s="20">
        <v>0.18697076880333321</v>
      </c>
      <c r="M5" s="20">
        <v>0.1994232596200724</v>
      </c>
      <c r="N5" s="20">
        <v>0.16068983701040845</v>
      </c>
      <c r="O5" s="37">
        <f>(N5-M5)/M5</f>
        <v>-0.19422720641241259</v>
      </c>
      <c r="P5" s="17">
        <f>(N5-L5)/L5</f>
        <v>-0.14056171433176584</v>
      </c>
      <c r="Q5" s="17">
        <f>(K5-C5)/C5</f>
        <v>-0.37876164984721972</v>
      </c>
      <c r="R5" s="17">
        <f>(L5-C5)/C5</f>
        <v>-0.4776563083490748</v>
      </c>
      <c r="S5" s="17">
        <f>(M5-C5)/C5</f>
        <v>-0.44286755465727939</v>
      </c>
      <c r="T5" s="17">
        <f>(N5-C5)/C5</f>
        <v>-0.55107783311791214</v>
      </c>
      <c r="U5" s="19"/>
    </row>
    <row r="6" spans="1:21" ht="22.5" x14ac:dyDescent="0.2">
      <c r="A6" s="72"/>
      <c r="B6" s="7" t="s">
        <v>17</v>
      </c>
      <c r="C6" s="20">
        <v>0.18281569999999997</v>
      </c>
      <c r="D6" s="20">
        <v>0.15626595999999998</v>
      </c>
      <c r="E6" s="20">
        <v>0.18999769999999999</v>
      </c>
      <c r="F6" s="20">
        <v>0.15601395999999998</v>
      </c>
      <c r="G6" s="20">
        <v>0.13947085768</v>
      </c>
      <c r="H6" s="20">
        <v>0.11672119295284</v>
      </c>
      <c r="I6" s="20">
        <v>9.9065348313919999E-2</v>
      </c>
      <c r="J6" s="20">
        <v>6.2708574876700007E-2</v>
      </c>
      <c r="K6" s="20">
        <v>6.1329716802534587E-2</v>
      </c>
      <c r="L6" s="20">
        <v>5.4037093133599993E-2</v>
      </c>
      <c r="M6" s="20">
        <v>2.7923522234590006E-2</v>
      </c>
      <c r="N6" s="20">
        <v>1.1121070459806913E-2</v>
      </c>
      <c r="O6" s="37">
        <f t="shared" ref="O6:O17" si="0">(N6-M6)/M6</f>
        <v>-0.60173110088415749</v>
      </c>
      <c r="P6" s="17">
        <f t="shared" ref="P6:P17" si="1">(N6-L6)/L6</f>
        <v>-0.79419561980672337</v>
      </c>
      <c r="Q6" s="17">
        <f t="shared" ref="Q6:Q17" si="2">(K6-C6)/C6</f>
        <v>-0.66452707944375344</v>
      </c>
      <c r="R6" s="17">
        <f t="shared" ref="R6:R17" si="3">(L6-C6)/C6</f>
        <v>-0.70441765595843242</v>
      </c>
      <c r="S6" s="17">
        <f t="shared" ref="S6:S17" si="4">(M6-C6)/C6</f>
        <v>-0.84725862037784505</v>
      </c>
      <c r="T6" s="17">
        <f t="shared" ref="T6:T17" si="5">(N6-C6)/C6</f>
        <v>-0.93916785888844923</v>
      </c>
      <c r="U6" s="19"/>
    </row>
    <row r="7" spans="1:21" ht="26.45" customHeight="1" x14ac:dyDescent="0.2">
      <c r="A7" s="72"/>
      <c r="B7" s="7" t="s">
        <v>25</v>
      </c>
      <c r="C7" s="20">
        <v>0.21141920167840234</v>
      </c>
      <c r="D7" s="20">
        <v>0.18491872086323971</v>
      </c>
      <c r="E7" s="20">
        <v>0.15897699680369742</v>
      </c>
      <c r="F7" s="20">
        <v>0.1412462876492083</v>
      </c>
      <c r="G7" s="20">
        <v>0.10495384637084741</v>
      </c>
      <c r="H7" s="20">
        <v>0.1133377740315791</v>
      </c>
      <c r="I7" s="20">
        <v>0.12473547027360182</v>
      </c>
      <c r="J7" s="20">
        <v>0.12210463068553529</v>
      </c>
      <c r="K7" s="20">
        <v>0.10623828658530164</v>
      </c>
      <c r="L7" s="20">
        <v>0.11250338695619252</v>
      </c>
      <c r="M7" s="20">
        <v>9.302279818793241E-2</v>
      </c>
      <c r="N7" s="20">
        <v>9.2482862240507321E-2</v>
      </c>
      <c r="O7" s="37">
        <f t="shared" si="0"/>
        <v>-5.8043399891525996E-3</v>
      </c>
      <c r="P7" s="17">
        <f t="shared" si="1"/>
        <v>-0.17795486213655912</v>
      </c>
      <c r="Q7" s="17">
        <f t="shared" si="2"/>
        <v>-0.49749934848914679</v>
      </c>
      <c r="R7" s="17">
        <f t="shared" si="3"/>
        <v>-0.46786580375359832</v>
      </c>
      <c r="S7" s="17">
        <f t="shared" si="4"/>
        <v>-0.56000780700405406</v>
      </c>
      <c r="T7" s="17">
        <f t="shared" si="5"/>
        <v>-0.56256167128477541</v>
      </c>
      <c r="U7" s="19"/>
    </row>
    <row r="8" spans="1:21" x14ac:dyDescent="0.2">
      <c r="A8" s="72"/>
      <c r="B8" s="6" t="s">
        <v>26</v>
      </c>
      <c r="C8" s="20">
        <v>4.2223368799999994</v>
      </c>
      <c r="D8" s="20">
        <v>4.4770158699999998</v>
      </c>
      <c r="E8" s="20">
        <v>4.371826200000001</v>
      </c>
      <c r="F8" s="20">
        <v>4.5401460675000012</v>
      </c>
      <c r="G8" s="20">
        <v>4.5655619824999993</v>
      </c>
      <c r="H8" s="20">
        <v>4.6352329850000009</v>
      </c>
      <c r="I8" s="20">
        <v>4.546767</v>
      </c>
      <c r="J8" s="20">
        <v>4.5410794449999994</v>
      </c>
      <c r="K8" s="20">
        <v>4.4364384665000003</v>
      </c>
      <c r="L8" s="20">
        <v>4.0992506269999991</v>
      </c>
      <c r="M8" s="20">
        <v>3.8106553459999999</v>
      </c>
      <c r="N8" s="20">
        <v>3.8107619324999997</v>
      </c>
      <c r="O8" s="37">
        <f t="shared" si="0"/>
        <v>2.7970648175181082E-5</v>
      </c>
      <c r="P8" s="17">
        <f t="shared" si="1"/>
        <v>-7.0375959108196148E-2</v>
      </c>
      <c r="Q8" s="17">
        <f t="shared" si="2"/>
        <v>5.0706893501117539E-2</v>
      </c>
      <c r="R8" s="17">
        <f t="shared" si="3"/>
        <v>-2.9151215665198255E-2</v>
      </c>
      <c r="S8" s="17">
        <f t="shared" si="4"/>
        <v>-9.7500873497332025E-2</v>
      </c>
      <c r="T8" s="17">
        <f t="shared" si="5"/>
        <v>-9.7475630011786205E-2</v>
      </c>
      <c r="U8" s="19"/>
    </row>
    <row r="9" spans="1:21" ht="24.75" customHeight="1" x14ac:dyDescent="0.2">
      <c r="A9" s="72"/>
      <c r="B9" s="7" t="s">
        <v>27</v>
      </c>
      <c r="C9" s="20">
        <v>0.2303705309991845</v>
      </c>
      <c r="D9" s="20">
        <v>0.17041166939641481</v>
      </c>
      <c r="E9" s="20">
        <v>0.14523184831115535</v>
      </c>
      <c r="F9" s="20">
        <v>0.15264738678776371</v>
      </c>
      <c r="G9" s="20">
        <v>0.15049026636885887</v>
      </c>
      <c r="H9" s="20">
        <v>0.13478000979407942</v>
      </c>
      <c r="I9" s="20">
        <v>0.14227876739739079</v>
      </c>
      <c r="J9" s="20">
        <v>0.11439302346380224</v>
      </c>
      <c r="K9" s="20">
        <v>9.6679587326318789E-2</v>
      </c>
      <c r="L9" s="20">
        <v>9.7842645628531233E-2</v>
      </c>
      <c r="M9" s="20">
        <v>8.2932070851098799E-2</v>
      </c>
      <c r="N9" s="20">
        <v>8.7803527728821509E-2</v>
      </c>
      <c r="O9" s="37">
        <f t="shared" si="0"/>
        <v>5.8740326000893135E-2</v>
      </c>
      <c r="P9" s="17">
        <f t="shared" si="1"/>
        <v>-0.10260472655067172</v>
      </c>
      <c r="Q9" s="17">
        <f t="shared" si="2"/>
        <v>-0.58033005824577</v>
      </c>
      <c r="R9" s="17">
        <f t="shared" si="3"/>
        <v>-0.57528141640270136</v>
      </c>
      <c r="S9" s="17">
        <f t="shared" si="4"/>
        <v>-0.64000573123915583</v>
      </c>
      <c r="T9" s="17">
        <f t="shared" si="5"/>
        <v>-0.61885955053369068</v>
      </c>
      <c r="U9" s="19"/>
    </row>
    <row r="10" spans="1:21" x14ac:dyDescent="0.2">
      <c r="A10" s="73"/>
      <c r="B10" s="8" t="s">
        <v>19</v>
      </c>
      <c r="C10" s="21">
        <f t="shared" ref="C10:N10" si="6">SUM(C5:C9)</f>
        <v>5.2048881858485467</v>
      </c>
      <c r="D10" s="21">
        <f t="shared" si="6"/>
        <v>5.3303755226762704</v>
      </c>
      <c r="E10" s="21">
        <f t="shared" si="6"/>
        <v>5.2438779319320235</v>
      </c>
      <c r="F10" s="21">
        <f t="shared" si="6"/>
        <v>5.359331977185815</v>
      </c>
      <c r="G10" s="21">
        <f t="shared" si="6"/>
        <v>5.3944495908397094</v>
      </c>
      <c r="H10" s="21">
        <f t="shared" si="6"/>
        <v>5.3758412997800908</v>
      </c>
      <c r="I10" s="21">
        <f t="shared" si="6"/>
        <v>5.1739877893222781</v>
      </c>
      <c r="J10" s="21">
        <f t="shared" si="6"/>
        <v>5.1820862613649883</v>
      </c>
      <c r="K10" s="21">
        <f t="shared" si="6"/>
        <v>4.9230557609068795</v>
      </c>
      <c r="L10" s="21">
        <f t="shared" si="6"/>
        <v>4.550604521521656</v>
      </c>
      <c r="M10" s="21">
        <f t="shared" si="6"/>
        <v>4.2139569968936934</v>
      </c>
      <c r="N10" s="21">
        <f t="shared" si="6"/>
        <v>4.1628592299395439</v>
      </c>
      <c r="O10" s="38">
        <f t="shared" si="0"/>
        <v>-1.2125839677959705E-2</v>
      </c>
      <c r="P10" s="27">
        <f t="shared" si="1"/>
        <v>-8.5207424584647418E-2</v>
      </c>
      <c r="Q10" s="27">
        <f t="shared" si="2"/>
        <v>-5.4147642538784041E-2</v>
      </c>
      <c r="R10" s="27">
        <f t="shared" si="3"/>
        <v>-0.12570561383159159</v>
      </c>
      <c r="S10" s="27">
        <f t="shared" si="4"/>
        <v>-0.1903847217408193</v>
      </c>
      <c r="T10" s="27">
        <f t="shared" si="5"/>
        <v>-0.20020198680581686</v>
      </c>
      <c r="U10" s="19"/>
    </row>
    <row r="11" spans="1:21" ht="20.45" customHeight="1" x14ac:dyDescent="0.2">
      <c r="A11" s="74" t="s">
        <v>23</v>
      </c>
      <c r="B11" s="6" t="s">
        <v>8</v>
      </c>
      <c r="C11" s="20">
        <v>1.3598123935745052</v>
      </c>
      <c r="D11" s="20">
        <v>1.5186252135171889</v>
      </c>
      <c r="E11" s="20">
        <v>1.6955637729849298</v>
      </c>
      <c r="F11" s="20">
        <v>1.6519830086329204</v>
      </c>
      <c r="G11" s="20">
        <v>1.414609069915354</v>
      </c>
      <c r="H11" s="20">
        <v>1.3947009312910212</v>
      </c>
      <c r="I11" s="20">
        <v>1.5714004775257162</v>
      </c>
      <c r="J11" s="20">
        <v>1.5716964234448052</v>
      </c>
      <c r="K11" s="20">
        <v>1.5600036654764402</v>
      </c>
      <c r="L11" s="20">
        <v>1.7238943873759975</v>
      </c>
      <c r="M11" s="20">
        <v>1.3103613772188401</v>
      </c>
      <c r="N11" s="20">
        <v>1.6637295091042543</v>
      </c>
      <c r="O11" s="37">
        <f t="shared" si="0"/>
        <v>0.2696722736405861</v>
      </c>
      <c r="P11" s="17">
        <f t="shared" si="1"/>
        <v>-3.4900559287348434E-2</v>
      </c>
      <c r="Q11" s="17">
        <f t="shared" si="2"/>
        <v>0.14721977299802153</v>
      </c>
      <c r="R11" s="17">
        <f t="shared" si="3"/>
        <v>0.26774428260977895</v>
      </c>
      <c r="S11" s="17">
        <f t="shared" si="4"/>
        <v>-3.6366057986627488E-2</v>
      </c>
      <c r="T11" s="17">
        <f t="shared" si="5"/>
        <v>0.22349929811335936</v>
      </c>
      <c r="U11" s="19"/>
    </row>
    <row r="12" spans="1:21" ht="20.45" customHeight="1" x14ac:dyDescent="0.2">
      <c r="A12" s="75"/>
      <c r="B12" s="6" t="s">
        <v>21</v>
      </c>
      <c r="C12" s="20">
        <v>0.11306483247783482</v>
      </c>
      <c r="D12" s="20">
        <v>0.10903743163789081</v>
      </c>
      <c r="E12" s="20">
        <v>0.11165013532431171</v>
      </c>
      <c r="F12" s="20">
        <v>0.11329210265982267</v>
      </c>
      <c r="G12" s="20">
        <v>8.7557510032664487E-2</v>
      </c>
      <c r="H12" s="20">
        <v>9.3812076528231439E-2</v>
      </c>
      <c r="I12" s="20">
        <v>9.5876845543630421E-2</v>
      </c>
      <c r="J12" s="20">
        <v>9.0072220251983207E-2</v>
      </c>
      <c r="K12" s="20">
        <v>8.3154239850676617E-2</v>
      </c>
      <c r="L12" s="20">
        <v>8.6852233317778818E-2</v>
      </c>
      <c r="M12" s="20">
        <v>8.1276259449370059E-2</v>
      </c>
      <c r="N12" s="20">
        <v>7.8697970216581953E-2</v>
      </c>
      <c r="O12" s="37">
        <f t="shared" si="0"/>
        <v>-3.1722538048078064E-2</v>
      </c>
      <c r="P12" s="17">
        <f t="shared" si="1"/>
        <v>-9.3886625475267688E-2</v>
      </c>
      <c r="Q12" s="17">
        <f t="shared" si="2"/>
        <v>-0.26454373098745676</v>
      </c>
      <c r="R12" s="17">
        <f t="shared" si="3"/>
        <v>-0.23183689026554483</v>
      </c>
      <c r="S12" s="17">
        <f t="shared" si="4"/>
        <v>-0.28115349690803793</v>
      </c>
      <c r="T12" s="17">
        <f t="shared" si="5"/>
        <v>-0.30395713245310058</v>
      </c>
      <c r="U12" s="19"/>
    </row>
    <row r="13" spans="1:21" s="4" customFormat="1" ht="22.15" customHeight="1" x14ac:dyDescent="0.2">
      <c r="A13" s="76"/>
      <c r="B13" s="8" t="s">
        <v>19</v>
      </c>
      <c r="C13" s="28">
        <f t="shared" ref="C13:I13" si="7">SUM(C11:C12)</f>
        <v>1.4728772260523399</v>
      </c>
      <c r="D13" s="28">
        <f t="shared" si="7"/>
        <v>1.6276626451550797</v>
      </c>
      <c r="E13" s="28">
        <f t="shared" si="7"/>
        <v>1.8072139083092416</v>
      </c>
      <c r="F13" s="28">
        <f t="shared" si="7"/>
        <v>1.7652751112927429</v>
      </c>
      <c r="G13" s="28">
        <f t="shared" si="7"/>
        <v>1.5021665799480184</v>
      </c>
      <c r="H13" s="28">
        <f t="shared" si="7"/>
        <v>1.4885130078192528</v>
      </c>
      <c r="I13" s="28">
        <f t="shared" si="7"/>
        <v>1.6672773230693467</v>
      </c>
      <c r="J13" s="28">
        <f>SUM(J11:J12)</f>
        <v>1.6617686436967885</v>
      </c>
      <c r="K13" s="28">
        <f t="shared" ref="K13:N13" si="8">SUM(K11:K12)</f>
        <v>1.6431579053271168</v>
      </c>
      <c r="L13" s="28">
        <f t="shared" si="8"/>
        <v>1.8107466206937763</v>
      </c>
      <c r="M13" s="28">
        <f t="shared" si="8"/>
        <v>1.3916376366682102</v>
      </c>
      <c r="N13" s="28">
        <f t="shared" si="8"/>
        <v>1.7424274793208363</v>
      </c>
      <c r="O13" s="38">
        <f t="shared" si="0"/>
        <v>0.25206981574059018</v>
      </c>
      <c r="P13" s="27">
        <f t="shared" si="1"/>
        <v>-3.7729818513627257E-2</v>
      </c>
      <c r="Q13" s="27">
        <f t="shared" si="2"/>
        <v>0.11561091193674672</v>
      </c>
      <c r="R13" s="27">
        <f t="shared" si="3"/>
        <v>0.2293941332415102</v>
      </c>
      <c r="S13" s="27">
        <f t="shared" si="4"/>
        <v>-5.5157068048279315E-2</v>
      </c>
      <c r="T13" s="27">
        <f t="shared" si="5"/>
        <v>0.18300931571258991</v>
      </c>
      <c r="U13" s="22"/>
    </row>
    <row r="14" spans="1:21" x14ac:dyDescent="0.2">
      <c r="A14" s="77" t="s">
        <v>28</v>
      </c>
      <c r="B14" s="77"/>
      <c r="C14" s="29">
        <v>1.8861919755130021</v>
      </c>
      <c r="D14" s="29">
        <v>2.1493346580800123</v>
      </c>
      <c r="E14" s="29">
        <v>2.1747947050629515</v>
      </c>
      <c r="F14" s="29">
        <v>2.2215800432080255</v>
      </c>
      <c r="G14" s="29">
        <v>1.2773108051439996</v>
      </c>
      <c r="H14" s="29">
        <v>1.2488309327580003</v>
      </c>
      <c r="I14" s="29">
        <v>1.5033030818350002</v>
      </c>
      <c r="J14" s="29">
        <v>1.5007316553630003</v>
      </c>
      <c r="K14" s="29">
        <v>1.7062655380437786</v>
      </c>
      <c r="L14" s="29">
        <v>1.6000354246500004</v>
      </c>
      <c r="M14" s="29">
        <v>1.5184420687840003</v>
      </c>
      <c r="N14" s="29">
        <v>1.4661432283120002</v>
      </c>
      <c r="O14" s="37">
        <f t="shared" si="0"/>
        <v>-3.4442433825534198E-2</v>
      </c>
      <c r="P14" s="17">
        <f t="shared" si="1"/>
        <v>-8.3680769985007328E-2</v>
      </c>
      <c r="Q14" s="17">
        <f t="shared" si="2"/>
        <v>-9.5391370446418933E-2</v>
      </c>
      <c r="R14" s="17">
        <f t="shared" si="3"/>
        <v>-0.15171125451595327</v>
      </c>
      <c r="S14" s="17">
        <f t="shared" si="4"/>
        <v>-0.19496950019044695</v>
      </c>
      <c r="T14" s="17">
        <f t="shared" si="5"/>
        <v>-0.22269670990767421</v>
      </c>
      <c r="U14" s="19"/>
    </row>
    <row r="15" spans="1:21" x14ac:dyDescent="0.2">
      <c r="A15" s="78" t="s">
        <v>22</v>
      </c>
      <c r="B15" s="79"/>
      <c r="C15" s="29">
        <v>5.145735076986246</v>
      </c>
      <c r="D15" s="29">
        <v>5.1629415489847243</v>
      </c>
      <c r="E15" s="29">
        <v>4.9323816085176047</v>
      </c>
      <c r="F15" s="29">
        <v>4.9017107369175452</v>
      </c>
      <c r="G15" s="29">
        <v>4.888199471969175</v>
      </c>
      <c r="H15" s="29">
        <v>4.9018985353135456</v>
      </c>
      <c r="I15" s="29">
        <v>4.8825113795766768</v>
      </c>
      <c r="J15" s="29">
        <v>4.8528045151500958</v>
      </c>
      <c r="K15" s="29">
        <v>5.1577610588049936</v>
      </c>
      <c r="L15" s="29">
        <v>5.1537242683158766</v>
      </c>
      <c r="M15" s="29">
        <v>5.143895102528262</v>
      </c>
      <c r="N15" s="29">
        <v>5.2502533417211321</v>
      </c>
      <c r="O15" s="37">
        <f t="shared" si="0"/>
        <v>2.0676595667861553E-2</v>
      </c>
      <c r="P15" s="17">
        <f t="shared" si="1"/>
        <v>1.8729964658508805E-2</v>
      </c>
      <c r="Q15" s="17">
        <f t="shared" si="2"/>
        <v>2.3370775290264194E-3</v>
      </c>
      <c r="R15" s="17">
        <f t="shared" si="3"/>
        <v>1.552585045693747E-3</v>
      </c>
      <c r="S15" s="17">
        <f t="shared" si="4"/>
        <v>-3.5757271419065015E-4</v>
      </c>
      <c r="T15" s="17">
        <f t="shared" si="5"/>
        <v>2.0311629567237723E-2</v>
      </c>
      <c r="U15" s="19"/>
    </row>
    <row r="16" spans="1:21" x14ac:dyDescent="0.2">
      <c r="A16" s="80" t="s">
        <v>18</v>
      </c>
      <c r="B16" s="80"/>
      <c r="C16" s="29">
        <v>0.83089311839999991</v>
      </c>
      <c r="D16" s="29">
        <v>0.89951347449999997</v>
      </c>
      <c r="E16" s="29">
        <v>0.81540117474999996</v>
      </c>
      <c r="F16" s="29">
        <v>0.77523910015000008</v>
      </c>
      <c r="G16" s="29">
        <v>0.71557981844999996</v>
      </c>
      <c r="H16" s="29">
        <v>0.67383925734999994</v>
      </c>
      <c r="I16" s="29">
        <v>0.63910334704999994</v>
      </c>
      <c r="J16" s="29">
        <v>0.62247516221499999</v>
      </c>
      <c r="K16" s="29">
        <v>0.56573449924000008</v>
      </c>
      <c r="L16" s="29">
        <v>0.57551122121699994</v>
      </c>
      <c r="M16" s="29">
        <v>0.52527917547000003</v>
      </c>
      <c r="N16" s="29">
        <v>0.42949076661899999</v>
      </c>
      <c r="O16" s="37">
        <f t="shared" si="0"/>
        <v>-0.18235714135305703</v>
      </c>
      <c r="P16" s="17">
        <f t="shared" si="1"/>
        <v>-0.2537230365191126</v>
      </c>
      <c r="Q16" s="17">
        <f t="shared" si="2"/>
        <v>-0.31912482278177917</v>
      </c>
      <c r="R16" s="17">
        <f t="shared" si="3"/>
        <v>-0.30735830099877742</v>
      </c>
      <c r="S16" s="17">
        <f t="shared" si="4"/>
        <v>-0.36781378514543722</v>
      </c>
      <c r="T16" s="17">
        <f t="shared" si="5"/>
        <v>-0.4830974560891248</v>
      </c>
      <c r="U16" s="19"/>
    </row>
    <row r="17" spans="1:22" ht="15.75" x14ac:dyDescent="0.2">
      <c r="A17" s="70" t="s">
        <v>20</v>
      </c>
      <c r="B17" s="70"/>
      <c r="C17" s="23">
        <f t="shared" ref="C17:I17" si="9">C10+C13+C14+C15+C16</f>
        <v>14.540585582800135</v>
      </c>
      <c r="D17" s="23">
        <f t="shared" si="9"/>
        <v>15.169827849396086</v>
      </c>
      <c r="E17" s="23">
        <f t="shared" si="9"/>
        <v>14.973669328571823</v>
      </c>
      <c r="F17" s="23">
        <f t="shared" si="9"/>
        <v>15.023136968754129</v>
      </c>
      <c r="G17" s="23">
        <f t="shared" si="9"/>
        <v>13.777706266350902</v>
      </c>
      <c r="H17" s="23">
        <f t="shared" si="9"/>
        <v>13.68892303302089</v>
      </c>
      <c r="I17" s="23">
        <f t="shared" si="9"/>
        <v>13.866182920853301</v>
      </c>
      <c r="J17" s="23">
        <f>J10+J13+J14+J15+J16</f>
        <v>13.819866237789872</v>
      </c>
      <c r="K17" s="23">
        <f t="shared" ref="K17:N17" si="10">K10+K13+K14+K15+K16</f>
        <v>13.995974762322769</v>
      </c>
      <c r="L17" s="23">
        <f t="shared" si="10"/>
        <v>13.690622056398308</v>
      </c>
      <c r="M17" s="23">
        <f t="shared" si="10"/>
        <v>12.793210980344167</v>
      </c>
      <c r="N17" s="39">
        <f t="shared" si="10"/>
        <v>13.051174045912514</v>
      </c>
      <c r="O17" s="40">
        <f t="shared" si="0"/>
        <v>2.0164059356535959E-2</v>
      </c>
      <c r="P17" s="24">
        <f t="shared" si="1"/>
        <v>-4.6707009210508993E-2</v>
      </c>
      <c r="Q17" s="44">
        <f t="shared" si="2"/>
        <v>-3.745453148197686E-2</v>
      </c>
      <c r="R17" s="44">
        <f t="shared" si="3"/>
        <v>-5.8454559588524288E-2</v>
      </c>
      <c r="S17" s="44">
        <f t="shared" si="4"/>
        <v>-0.12017223051339243</v>
      </c>
      <c r="T17" s="44">
        <f t="shared" si="5"/>
        <v>-0.10243133114593583</v>
      </c>
      <c r="U17" s="45"/>
      <c r="V17" s="46"/>
    </row>
    <row r="18" spans="1:22" x14ac:dyDescent="0.2">
      <c r="A18" s="5" t="s">
        <v>15</v>
      </c>
      <c r="B18" s="2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"/>
      <c r="Q18" s="3"/>
      <c r="R18" s="3"/>
      <c r="S18" s="3"/>
    </row>
    <row r="19" spans="1:22" x14ac:dyDescent="0.2"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</row>
    <row r="20" spans="1:22" ht="15.75" x14ac:dyDescent="0.25">
      <c r="A20" s="1" t="s">
        <v>31</v>
      </c>
    </row>
    <row r="22" spans="1:22" ht="15" x14ac:dyDescent="0.2">
      <c r="A22" s="84" t="s">
        <v>2</v>
      </c>
      <c r="B22" s="84" t="s">
        <v>3</v>
      </c>
      <c r="C22" s="84" t="s">
        <v>14</v>
      </c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</row>
    <row r="23" spans="1:22" x14ac:dyDescent="0.2">
      <c r="A23" s="84"/>
      <c r="B23" s="84"/>
      <c r="C23" s="32">
        <v>2005</v>
      </c>
      <c r="D23" s="32">
        <v>2006</v>
      </c>
      <c r="E23" s="32">
        <v>2007</v>
      </c>
      <c r="F23" s="32">
        <v>2008</v>
      </c>
      <c r="G23" s="32">
        <v>2009</v>
      </c>
      <c r="H23" s="32">
        <v>2010</v>
      </c>
      <c r="I23" s="32">
        <v>2011</v>
      </c>
      <c r="J23" s="32">
        <v>2012</v>
      </c>
      <c r="K23" s="32">
        <v>2013</v>
      </c>
      <c r="L23" s="32">
        <v>2014</v>
      </c>
      <c r="M23" s="32">
        <v>2015</v>
      </c>
      <c r="N23" s="32">
        <v>2016</v>
      </c>
    </row>
    <row r="24" spans="1:22" x14ac:dyDescent="0.2">
      <c r="A24" s="71" t="s">
        <v>5</v>
      </c>
      <c r="B24" s="7" t="s">
        <v>16</v>
      </c>
      <c r="C24" s="31">
        <f>C5/C$17</f>
        <v>2.4617019110589989E-2</v>
      </c>
      <c r="D24" s="31">
        <f t="shared" ref="D24:M24" si="11">D5/D$17</f>
        <v>2.2529148373310111E-2</v>
      </c>
      <c r="E24" s="31">
        <f t="shared" si="11"/>
        <v>2.5233974286862942E-2</v>
      </c>
      <c r="F24" s="31">
        <f t="shared" si="11"/>
        <v>2.4580636921362389E-2</v>
      </c>
      <c r="G24" s="31">
        <f t="shared" si="11"/>
        <v>3.1498177529004884E-2</v>
      </c>
      <c r="H24" s="31">
        <f t="shared" si="11"/>
        <v>2.7450613689268911E-2</v>
      </c>
      <c r="I24" s="31">
        <f t="shared" si="11"/>
        <v>1.8832955314950887E-2</v>
      </c>
      <c r="J24" s="31">
        <f t="shared" si="11"/>
        <v>2.4732553952245294E-2</v>
      </c>
      <c r="K24" s="31">
        <f t="shared" si="11"/>
        <v>1.5888118367528355E-2</v>
      </c>
      <c r="L24" s="31">
        <f t="shared" si="11"/>
        <v>1.3656849778856651E-2</v>
      </c>
      <c r="M24" s="31">
        <f t="shared" si="11"/>
        <v>1.5588210022211911E-2</v>
      </c>
      <c r="N24" s="31">
        <f t="shared" ref="N24" si="12">N5/N$17</f>
        <v>1.2312289794398594E-2</v>
      </c>
      <c r="O24" s="30"/>
    </row>
    <row r="25" spans="1:22" ht="22.5" x14ac:dyDescent="0.2">
      <c r="A25" s="72"/>
      <c r="B25" s="7" t="s">
        <v>17</v>
      </c>
      <c r="C25" s="31">
        <f t="shared" ref="C25:M36" si="13">C6/C$17</f>
        <v>1.2572788004923971E-2</v>
      </c>
      <c r="D25" s="31">
        <f t="shared" si="13"/>
        <v>1.0301103054786542E-2</v>
      </c>
      <c r="E25" s="31">
        <f t="shared" si="13"/>
        <v>1.268878695200369E-2</v>
      </c>
      <c r="F25" s="31">
        <f t="shared" si="13"/>
        <v>1.0384912307228884E-2</v>
      </c>
      <c r="G25" s="31">
        <f t="shared" si="13"/>
        <v>1.0122937373155335E-2</v>
      </c>
      <c r="H25" s="31">
        <f t="shared" si="13"/>
        <v>8.526689256070849E-3</v>
      </c>
      <c r="I25" s="31">
        <f t="shared" si="13"/>
        <v>7.1443849312658346E-3</v>
      </c>
      <c r="J25" s="31">
        <f t="shared" si="13"/>
        <v>4.5375674263203733E-3</v>
      </c>
      <c r="K25" s="31">
        <f t="shared" si="13"/>
        <v>4.3819539434748391E-3</v>
      </c>
      <c r="L25" s="31">
        <f t="shared" si="13"/>
        <v>3.9470151838970511E-3</v>
      </c>
      <c r="M25" s="31">
        <f t="shared" si="13"/>
        <v>2.1826828524513864E-3</v>
      </c>
      <c r="N25" s="31">
        <f t="shared" ref="N25" si="14">N6/N$17</f>
        <v>8.5211264677677876E-4</v>
      </c>
    </row>
    <row r="26" spans="1:22" ht="22.5" x14ac:dyDescent="0.2">
      <c r="A26" s="72"/>
      <c r="B26" s="7" t="s">
        <v>25</v>
      </c>
      <c r="C26" s="31">
        <f t="shared" si="13"/>
        <v>1.4539937231172263E-2</v>
      </c>
      <c r="D26" s="31">
        <f t="shared" si="13"/>
        <v>1.2189902396987411E-2</v>
      </c>
      <c r="E26" s="31">
        <f t="shared" si="13"/>
        <v>1.0617103484471065E-2</v>
      </c>
      <c r="F26" s="31">
        <f t="shared" si="13"/>
        <v>9.4019170525423152E-3</v>
      </c>
      <c r="G26" s="31">
        <f t="shared" si="13"/>
        <v>7.6176574200289568E-3</v>
      </c>
      <c r="H26" s="31">
        <f t="shared" si="13"/>
        <v>8.2795245292987506E-3</v>
      </c>
      <c r="I26" s="31">
        <f t="shared" si="13"/>
        <v>8.9956602322051153E-3</v>
      </c>
      <c r="J26" s="31">
        <f t="shared" si="13"/>
        <v>8.8354422962246219E-3</v>
      </c>
      <c r="K26" s="31">
        <f t="shared" si="13"/>
        <v>7.590631477222695E-3</v>
      </c>
      <c r="L26" s="31">
        <f t="shared" si="13"/>
        <v>8.2175511450638655E-3</v>
      </c>
      <c r="M26" s="31">
        <f t="shared" si="13"/>
        <v>7.2712627291815273E-3</v>
      </c>
      <c r="N26" s="31">
        <f t="shared" ref="N26" si="15">N7/N$17</f>
        <v>7.0861718581917118E-3</v>
      </c>
    </row>
    <row r="27" spans="1:22" x14ac:dyDescent="0.2">
      <c r="A27" s="72"/>
      <c r="B27" s="6" t="s">
        <v>26</v>
      </c>
      <c r="C27" s="31">
        <f t="shared" si="13"/>
        <v>0.29038286360313753</v>
      </c>
      <c r="D27" s="31">
        <f t="shared" si="13"/>
        <v>0.29512634648508757</v>
      </c>
      <c r="E27" s="31">
        <f t="shared" si="13"/>
        <v>0.29196759351817358</v>
      </c>
      <c r="F27" s="31">
        <f t="shared" si="13"/>
        <v>0.30221025588349648</v>
      </c>
      <c r="G27" s="31">
        <f t="shared" si="13"/>
        <v>0.33137315415486879</v>
      </c>
      <c r="H27" s="31">
        <f t="shared" si="13"/>
        <v>0.33861195463066984</v>
      </c>
      <c r="I27" s="31">
        <f t="shared" si="13"/>
        <v>0.32790329003680846</v>
      </c>
      <c r="J27" s="31">
        <f t="shared" si="13"/>
        <v>0.32859069450199158</v>
      </c>
      <c r="K27" s="31">
        <f t="shared" si="13"/>
        <v>0.31697959890888872</v>
      </c>
      <c r="L27" s="31">
        <f t="shared" si="13"/>
        <v>0.29942033386892131</v>
      </c>
      <c r="M27" s="31">
        <f t="shared" si="13"/>
        <v>0.29786543439757174</v>
      </c>
      <c r="N27" s="31">
        <f t="shared" ref="N27" si="16">N8/N$17</f>
        <v>0.29198614002802981</v>
      </c>
    </row>
    <row r="28" spans="1:22" ht="22.5" x14ac:dyDescent="0.2">
      <c r="A28" s="72"/>
      <c r="B28" s="7" t="s">
        <v>27</v>
      </c>
      <c r="C28" s="31">
        <f t="shared" si="13"/>
        <v>1.5843277403606547E-2</v>
      </c>
      <c r="D28" s="31">
        <f t="shared" si="13"/>
        <v>1.1233592832314107E-2</v>
      </c>
      <c r="E28" s="31">
        <f t="shared" si="13"/>
        <v>9.6991488942548623E-3</v>
      </c>
      <c r="F28" s="31">
        <f t="shared" si="13"/>
        <v>1.0160819747915989E-2</v>
      </c>
      <c r="G28" s="31">
        <f t="shared" si="13"/>
        <v>1.0922737316326675E-2</v>
      </c>
      <c r="H28" s="31">
        <f t="shared" si="13"/>
        <v>9.8459177152912941E-3</v>
      </c>
      <c r="I28" s="31">
        <f t="shared" si="13"/>
        <v>1.0260845988366291E-2</v>
      </c>
      <c r="J28" s="31">
        <f t="shared" si="13"/>
        <v>8.2774334784079962E-3</v>
      </c>
      <c r="K28" s="31">
        <f t="shared" si="13"/>
        <v>6.9076708816724003E-3</v>
      </c>
      <c r="L28" s="31">
        <f t="shared" si="13"/>
        <v>7.14669101414603E-3</v>
      </c>
      <c r="M28" s="31">
        <f t="shared" si="13"/>
        <v>6.4825063057677903E-3</v>
      </c>
      <c r="N28" s="31">
        <f t="shared" ref="N28" si="17">N9/N$17</f>
        <v>6.7276344197034609E-3</v>
      </c>
    </row>
    <row r="29" spans="1:22" x14ac:dyDescent="0.2">
      <c r="A29" s="73"/>
      <c r="B29" s="8" t="s">
        <v>19</v>
      </c>
      <c r="C29" s="34">
        <f t="shared" si="13"/>
        <v>0.35795588535343031</v>
      </c>
      <c r="D29" s="34">
        <f t="shared" si="13"/>
        <v>0.35138009314248569</v>
      </c>
      <c r="E29" s="34">
        <f t="shared" si="13"/>
        <v>0.35020660713576612</v>
      </c>
      <c r="F29" s="34">
        <f t="shared" si="13"/>
        <v>0.35673854191254606</v>
      </c>
      <c r="G29" s="34">
        <f t="shared" si="13"/>
        <v>0.39153466379338464</v>
      </c>
      <c r="H29" s="34">
        <f t="shared" si="13"/>
        <v>0.39271469982059959</v>
      </c>
      <c r="I29" s="34">
        <f t="shared" si="13"/>
        <v>0.37313713650359659</v>
      </c>
      <c r="J29" s="34">
        <f t="shared" si="13"/>
        <v>0.37497369165518984</v>
      </c>
      <c r="K29" s="34">
        <f t="shared" si="13"/>
        <v>0.35174797357878701</v>
      </c>
      <c r="L29" s="34">
        <f t="shared" si="13"/>
        <v>0.33238844099088488</v>
      </c>
      <c r="M29" s="34">
        <f t="shared" si="13"/>
        <v>0.32939009630718435</v>
      </c>
      <c r="N29" s="34">
        <f t="shared" ref="N29" si="18">N10/N$17</f>
        <v>0.31896434874710033</v>
      </c>
    </row>
    <row r="30" spans="1:22" x14ac:dyDescent="0.2">
      <c r="A30" s="74" t="s">
        <v>23</v>
      </c>
      <c r="B30" s="6" t="s">
        <v>8</v>
      </c>
      <c r="C30" s="31">
        <f t="shared" si="13"/>
        <v>9.3518406520230468E-2</v>
      </c>
      <c r="D30" s="31">
        <f t="shared" si="13"/>
        <v>0.1001082694275694</v>
      </c>
      <c r="E30" s="31">
        <f t="shared" si="13"/>
        <v>0.11323635748717654</v>
      </c>
      <c r="F30" s="31">
        <f t="shared" si="13"/>
        <v>0.10996258717928201</v>
      </c>
      <c r="G30" s="31">
        <f t="shared" si="13"/>
        <v>0.10267377185781887</v>
      </c>
      <c r="H30" s="31">
        <f t="shared" si="13"/>
        <v>0.10188536584848025</v>
      </c>
      <c r="I30" s="31">
        <f t="shared" si="13"/>
        <v>0.11332610326108512</v>
      </c>
      <c r="J30" s="31">
        <f t="shared" si="13"/>
        <v>0.11372732531571572</v>
      </c>
      <c r="K30" s="31">
        <f t="shared" si="13"/>
        <v>0.11146088014362369</v>
      </c>
      <c r="L30" s="31">
        <f t="shared" si="13"/>
        <v>0.12591790060922295</v>
      </c>
      <c r="M30" s="31">
        <f t="shared" si="13"/>
        <v>0.10242630870640017</v>
      </c>
      <c r="N30" s="31">
        <f t="shared" ref="N30" si="19">N11/N$17</f>
        <v>0.12747738274360967</v>
      </c>
    </row>
    <row r="31" spans="1:22" x14ac:dyDescent="0.2">
      <c r="A31" s="75"/>
      <c r="B31" s="6" t="s">
        <v>21</v>
      </c>
      <c r="C31" s="31">
        <f t="shared" si="13"/>
        <v>7.7758101167244393E-3</v>
      </c>
      <c r="D31" s="31">
        <f t="shared" si="13"/>
        <v>7.1877830599265252E-3</v>
      </c>
      <c r="E31" s="31">
        <f t="shared" si="13"/>
        <v>7.4564312109703049E-3</v>
      </c>
      <c r="F31" s="31">
        <f t="shared" si="13"/>
        <v>7.5411748488650046E-3</v>
      </c>
      <c r="G31" s="31">
        <f t="shared" si="13"/>
        <v>6.3550135516029227E-3</v>
      </c>
      <c r="H31" s="31">
        <f t="shared" si="13"/>
        <v>6.8531378474358234E-3</v>
      </c>
      <c r="I31" s="31">
        <f t="shared" si="13"/>
        <v>6.9144368057803118E-3</v>
      </c>
      <c r="J31" s="31">
        <f t="shared" si="13"/>
        <v>6.5175898740383112E-3</v>
      </c>
      <c r="K31" s="31">
        <f t="shared" si="13"/>
        <v>5.9412967844532155E-3</v>
      </c>
      <c r="L31" s="31">
        <f t="shared" si="13"/>
        <v>6.3439216245976537E-3</v>
      </c>
      <c r="M31" s="31">
        <f t="shared" si="13"/>
        <v>6.3530773919264743E-3</v>
      </c>
      <c r="N31" s="31">
        <f t="shared" ref="N31" si="20">N12/N$17</f>
        <v>6.0299533160565969E-3</v>
      </c>
    </row>
    <row r="32" spans="1:22" x14ac:dyDescent="0.2">
      <c r="A32" s="76"/>
      <c r="B32" s="8" t="s">
        <v>19</v>
      </c>
      <c r="C32" s="34">
        <f t="shared" si="13"/>
        <v>0.1012942166369549</v>
      </c>
      <c r="D32" s="34">
        <f t="shared" si="13"/>
        <v>0.10729605248749592</v>
      </c>
      <c r="E32" s="34">
        <f t="shared" si="13"/>
        <v>0.12069278869814686</v>
      </c>
      <c r="F32" s="34">
        <f t="shared" si="13"/>
        <v>0.11750376202814701</v>
      </c>
      <c r="G32" s="34">
        <f t="shared" si="13"/>
        <v>0.10902878540942179</v>
      </c>
      <c r="H32" s="34">
        <f t="shared" si="13"/>
        <v>0.10873850369591608</v>
      </c>
      <c r="I32" s="34">
        <f t="shared" si="13"/>
        <v>0.12024054006686545</v>
      </c>
      <c r="J32" s="34">
        <f t="shared" si="13"/>
        <v>0.12024491518975404</v>
      </c>
      <c r="K32" s="34">
        <f t="shared" si="13"/>
        <v>0.1174021769280769</v>
      </c>
      <c r="L32" s="34">
        <f t="shared" si="13"/>
        <v>0.1322618222338206</v>
      </c>
      <c r="M32" s="34">
        <f t="shared" si="13"/>
        <v>0.10877938609832666</v>
      </c>
      <c r="N32" s="34">
        <f t="shared" ref="N32" si="21">N13/N$17</f>
        <v>0.13350733605966628</v>
      </c>
    </row>
    <row r="33" spans="1:14" x14ac:dyDescent="0.2">
      <c r="A33" s="77" t="s">
        <v>28</v>
      </c>
      <c r="B33" s="77"/>
      <c r="C33" s="34">
        <f t="shared" si="13"/>
        <v>0.12971912064835639</v>
      </c>
      <c r="D33" s="34">
        <f t="shared" si="13"/>
        <v>0.14168484174100748</v>
      </c>
      <c r="E33" s="34">
        <f t="shared" si="13"/>
        <v>0.14524126700949269</v>
      </c>
      <c r="F33" s="34">
        <f t="shared" si="13"/>
        <v>0.14787724080720149</v>
      </c>
      <c r="G33" s="34">
        <f t="shared" si="13"/>
        <v>9.2708523498106349E-2</v>
      </c>
      <c r="H33" s="34">
        <f t="shared" si="13"/>
        <v>9.1229304872671682E-2</v>
      </c>
      <c r="I33" s="34">
        <f t="shared" si="13"/>
        <v>0.10841506205533956</v>
      </c>
      <c r="J33" s="34">
        <f t="shared" si="13"/>
        <v>0.10859234304738129</v>
      </c>
      <c r="K33" s="34">
        <f t="shared" si="13"/>
        <v>0.12191116138884828</v>
      </c>
      <c r="L33" s="34">
        <f t="shared" si="13"/>
        <v>0.11687090754961162</v>
      </c>
      <c r="M33" s="34">
        <f t="shared" si="13"/>
        <v>0.11869123952672832</v>
      </c>
      <c r="N33" s="34">
        <f t="shared" ref="N33" si="22">N14/N$17</f>
        <v>0.11233803358642515</v>
      </c>
    </row>
    <row r="34" spans="1:14" x14ac:dyDescent="0.2">
      <c r="A34" s="78" t="s">
        <v>22</v>
      </c>
      <c r="B34" s="79"/>
      <c r="C34" s="34">
        <f t="shared" si="13"/>
        <v>0.3538877473458199</v>
      </c>
      <c r="D34" s="34">
        <f t="shared" si="13"/>
        <v>0.34034279098231573</v>
      </c>
      <c r="E34" s="34">
        <f t="shared" si="13"/>
        <v>0.32940366855209907</v>
      </c>
      <c r="F34" s="34">
        <f t="shared" si="13"/>
        <v>0.32627744439209788</v>
      </c>
      <c r="G34" s="34">
        <f t="shared" si="13"/>
        <v>0.35479051283794283</v>
      </c>
      <c r="H34" s="34">
        <f t="shared" si="13"/>
        <v>0.35809234396957434</v>
      </c>
      <c r="I34" s="34">
        <f t="shared" si="13"/>
        <v>0.35211646979168909</v>
      </c>
      <c r="J34" s="34">
        <f t="shared" si="13"/>
        <v>0.3511469960454679</v>
      </c>
      <c r="K34" s="34">
        <f t="shared" si="13"/>
        <v>0.3685174592261849</v>
      </c>
      <c r="L34" s="34">
        <f t="shared" si="13"/>
        <v>0.37644193573419737</v>
      </c>
      <c r="M34" s="34">
        <f t="shared" si="13"/>
        <v>0.40208006499943449</v>
      </c>
      <c r="N34" s="34">
        <f t="shared" ref="N34" si="23">N15/N$17</f>
        <v>0.40228207234470637</v>
      </c>
    </row>
    <row r="35" spans="1:14" x14ac:dyDescent="0.2">
      <c r="A35" s="80" t="s">
        <v>18</v>
      </c>
      <c r="B35" s="80"/>
      <c r="C35" s="31">
        <f t="shared" si="13"/>
        <v>5.714303001543846E-2</v>
      </c>
      <c r="D35" s="31">
        <f t="shared" si="13"/>
        <v>5.9296221646695207E-2</v>
      </c>
      <c r="E35" s="31">
        <f t="shared" si="13"/>
        <v>5.4455668604495105E-2</v>
      </c>
      <c r="F35" s="31">
        <f t="shared" si="13"/>
        <v>5.1603010860007542E-2</v>
      </c>
      <c r="G35" s="31">
        <f t="shared" si="13"/>
        <v>5.1937514461144411E-2</v>
      </c>
      <c r="H35" s="31">
        <f t="shared" si="13"/>
        <v>4.9225147641238233E-2</v>
      </c>
      <c r="I35" s="31">
        <f t="shared" si="13"/>
        <v>4.6090791582509325E-2</v>
      </c>
      <c r="J35" s="31">
        <f t="shared" si="13"/>
        <v>4.5042054062206946E-2</v>
      </c>
      <c r="K35" s="31">
        <f t="shared" si="13"/>
        <v>4.0421228878102872E-2</v>
      </c>
      <c r="L35" s="31">
        <f t="shared" si="13"/>
        <v>4.203689349148565E-2</v>
      </c>
      <c r="M35" s="31">
        <f t="shared" si="13"/>
        <v>4.1059213068326085E-2</v>
      </c>
      <c r="N35" s="31">
        <f t="shared" ref="N35" si="24">N16/N$17</f>
        <v>3.2908209262101737E-2</v>
      </c>
    </row>
    <row r="36" spans="1:14" ht="15" x14ac:dyDescent="0.2">
      <c r="A36" s="70" t="s">
        <v>20</v>
      </c>
      <c r="B36" s="70"/>
      <c r="C36" s="31">
        <f t="shared" si="13"/>
        <v>1</v>
      </c>
      <c r="D36" s="31">
        <f t="shared" si="13"/>
        <v>1</v>
      </c>
      <c r="E36" s="31">
        <f t="shared" si="13"/>
        <v>1</v>
      </c>
      <c r="F36" s="31">
        <f t="shared" si="13"/>
        <v>1</v>
      </c>
      <c r="G36" s="31">
        <f t="shared" si="13"/>
        <v>1</v>
      </c>
      <c r="H36" s="31">
        <f t="shared" si="13"/>
        <v>1</v>
      </c>
      <c r="I36" s="31">
        <f t="shared" si="13"/>
        <v>1</v>
      </c>
      <c r="J36" s="31">
        <f t="shared" si="13"/>
        <v>1</v>
      </c>
      <c r="K36" s="31">
        <f t="shared" si="13"/>
        <v>1</v>
      </c>
      <c r="L36" s="31">
        <f t="shared" si="13"/>
        <v>1</v>
      </c>
      <c r="M36" s="31">
        <f t="shared" si="13"/>
        <v>1</v>
      </c>
      <c r="N36" s="31">
        <f t="shared" ref="N36" si="25">N17/N$17</f>
        <v>1</v>
      </c>
    </row>
    <row r="37" spans="1:14" x14ac:dyDescent="0.2"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x14ac:dyDescent="0.2"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</sheetData>
  <mergeCells count="19">
    <mergeCell ref="C3:N3"/>
    <mergeCell ref="C22:N22"/>
    <mergeCell ref="O3:T3"/>
    <mergeCell ref="A15:B15"/>
    <mergeCell ref="A16:B16"/>
    <mergeCell ref="A17:B17"/>
    <mergeCell ref="A5:A10"/>
    <mergeCell ref="A11:A13"/>
    <mergeCell ref="A22:A23"/>
    <mergeCell ref="B22:B23"/>
    <mergeCell ref="A3:A4"/>
    <mergeCell ref="B3:B4"/>
    <mergeCell ref="A14:B14"/>
    <mergeCell ref="A36:B36"/>
    <mergeCell ref="A24:A29"/>
    <mergeCell ref="A30:A32"/>
    <mergeCell ref="A33:B33"/>
    <mergeCell ref="A34:B34"/>
    <mergeCell ref="A35:B3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"/>
  <sheetViews>
    <sheetView topLeftCell="A2" zoomScale="80" zoomScaleNormal="80" zoomScaleSheetLayoutView="50" workbookViewId="0">
      <selection activeCell="N15" sqref="N15"/>
    </sheetView>
  </sheetViews>
  <sheetFormatPr defaultRowHeight="12.75" x14ac:dyDescent="0.2"/>
  <cols>
    <col min="1" max="1" width="13.85546875" customWidth="1"/>
    <col min="2" max="2" width="26.85546875" customWidth="1"/>
    <col min="3" max="12" width="9.28515625" bestFit="1" customWidth="1"/>
    <col min="13" max="14" width="9.42578125" bestFit="1" customWidth="1"/>
    <col min="15" max="16" width="10" bestFit="1" customWidth="1"/>
    <col min="17" max="18" width="9.5703125" bestFit="1" customWidth="1"/>
    <col min="19" max="19" width="9.42578125" bestFit="1" customWidth="1"/>
    <col min="20" max="20" width="10" bestFit="1" customWidth="1"/>
  </cols>
  <sheetData>
    <row r="1" spans="1:21" ht="15.75" x14ac:dyDescent="0.25">
      <c r="A1" s="1" t="s">
        <v>29</v>
      </c>
    </row>
    <row r="2" spans="1:21" x14ac:dyDescent="0.2">
      <c r="O2" s="19"/>
      <c r="P2" s="19"/>
      <c r="Q2" s="19"/>
      <c r="R2" s="19"/>
      <c r="S2" s="19"/>
      <c r="T2" s="19"/>
      <c r="U2" s="19"/>
    </row>
    <row r="3" spans="1:21" ht="14.1" customHeight="1" x14ac:dyDescent="0.2">
      <c r="A3" s="84" t="s">
        <v>2</v>
      </c>
      <c r="B3" s="84" t="s">
        <v>3</v>
      </c>
      <c r="C3" s="81" t="s">
        <v>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3"/>
      <c r="O3" s="87" t="s">
        <v>7</v>
      </c>
      <c r="P3" s="87"/>
      <c r="Q3" s="87"/>
      <c r="R3" s="87"/>
      <c r="S3" s="87"/>
      <c r="T3" s="45"/>
      <c r="U3" s="45"/>
    </row>
    <row r="4" spans="1:21" x14ac:dyDescent="0.2">
      <c r="A4" s="84"/>
      <c r="B4" s="84"/>
      <c r="C4" s="25">
        <v>2005</v>
      </c>
      <c r="D4" s="25">
        <v>2006</v>
      </c>
      <c r="E4" s="25">
        <v>2007</v>
      </c>
      <c r="F4" s="25">
        <v>2008</v>
      </c>
      <c r="G4" s="25">
        <v>2009</v>
      </c>
      <c r="H4" s="25">
        <v>2010</v>
      </c>
      <c r="I4" s="25">
        <v>2011</v>
      </c>
      <c r="J4" s="25">
        <v>2012</v>
      </c>
      <c r="K4" s="25">
        <v>2013</v>
      </c>
      <c r="L4" s="25">
        <v>2014</v>
      </c>
      <c r="M4" s="25">
        <v>2015</v>
      </c>
      <c r="N4" s="35">
        <v>2016</v>
      </c>
      <c r="O4" s="26" t="s">
        <v>35</v>
      </c>
      <c r="P4" s="26" t="s">
        <v>36</v>
      </c>
      <c r="Q4" s="26" t="s">
        <v>24</v>
      </c>
      <c r="R4" s="26" t="s">
        <v>9</v>
      </c>
      <c r="S4" s="26" t="s">
        <v>6</v>
      </c>
      <c r="T4" s="26" t="s">
        <v>37</v>
      </c>
      <c r="U4" s="45"/>
    </row>
    <row r="5" spans="1:21" x14ac:dyDescent="0.2">
      <c r="A5" s="71" t="s">
        <v>5</v>
      </c>
      <c r="B5" s="7" t="s">
        <v>16</v>
      </c>
      <c r="C5" s="20">
        <v>4.5026912670800003</v>
      </c>
      <c r="D5" s="20">
        <v>4.5118830056799997</v>
      </c>
      <c r="E5" s="20">
        <v>4.3694424160072298</v>
      </c>
      <c r="F5" s="20">
        <v>4.4088764319669664</v>
      </c>
      <c r="G5" s="20">
        <v>4.7838544506170813</v>
      </c>
      <c r="H5" s="20">
        <v>5.206475078891537</v>
      </c>
      <c r="I5" s="20">
        <v>4.6252556120236461</v>
      </c>
      <c r="J5" s="20">
        <v>5.2243347059295662</v>
      </c>
      <c r="K5" s="20">
        <v>5.7070102193367713</v>
      </c>
      <c r="L5" s="20">
        <v>6.3718581119526281</v>
      </c>
      <c r="M5" s="20">
        <v>7.807532321463527</v>
      </c>
      <c r="N5" s="20">
        <v>7.5556633270032201</v>
      </c>
      <c r="O5" s="37">
        <f>(N5-M5)/M5</f>
        <v>-3.2259744063806065E-2</v>
      </c>
      <c r="P5" s="17">
        <f t="shared" ref="P5:P11" si="0">(N5-L5)/L5</f>
        <v>0.18578649967580965</v>
      </c>
      <c r="Q5" s="17">
        <f>(K5-C5)/C5</f>
        <v>0.2674664730095459</v>
      </c>
      <c r="R5" s="17">
        <f>(L5-C5)/C5</f>
        <v>0.4151221422926436</v>
      </c>
      <c r="S5" s="17">
        <f>(M5-C5)/C5</f>
        <v>0.73397016547544003</v>
      </c>
      <c r="T5" s="17">
        <f>(N5-C5)/C5</f>
        <v>0.67803273172292688</v>
      </c>
      <c r="U5" s="45"/>
    </row>
    <row r="6" spans="1:21" ht="22.5" x14ac:dyDescent="0.2">
      <c r="A6" s="72"/>
      <c r="B6" s="7" t="s">
        <v>17</v>
      </c>
      <c r="C6" s="20">
        <v>0.81293660000000001</v>
      </c>
      <c r="D6" s="20">
        <v>0.88366100000000003</v>
      </c>
      <c r="E6" s="20">
        <v>0.65524009999999999</v>
      </c>
      <c r="F6" s="20">
        <v>0.92651000000000006</v>
      </c>
      <c r="G6" s="20">
        <v>0.71058172734000002</v>
      </c>
      <c r="H6" s="20">
        <v>0.99614526629317002</v>
      </c>
      <c r="I6" s="20">
        <v>0.90754478133095995</v>
      </c>
      <c r="J6" s="20">
        <v>0.81471746581897497</v>
      </c>
      <c r="K6" s="20">
        <v>0.78299294863015301</v>
      </c>
      <c r="L6" s="20">
        <v>0.78172464717599999</v>
      </c>
      <c r="M6" s="20">
        <v>0.83667287729379003</v>
      </c>
      <c r="N6" s="20">
        <v>0.67719657591422888</v>
      </c>
      <c r="O6" s="37">
        <f t="shared" ref="O6:O19" si="1">(N6-M6)/M6</f>
        <v>-0.19060771026232573</v>
      </c>
      <c r="P6" s="17">
        <f t="shared" si="0"/>
        <v>-0.13371469306920461</v>
      </c>
      <c r="Q6" s="17">
        <f t="shared" ref="Q6:Q19" si="2">(K6-C6)/C6</f>
        <v>-3.6833931907908936E-2</v>
      </c>
      <c r="R6" s="17">
        <f t="shared" ref="R6:R19" si="3">(L6-C6)/C6</f>
        <v>-3.8394079961463198E-2</v>
      </c>
      <c r="S6" s="17">
        <f t="shared" ref="S6:S19" si="4">(M6-C6)/C6</f>
        <v>2.9198189986513117E-2</v>
      </c>
      <c r="T6" s="17">
        <f>(N6-C6)/C6</f>
        <v>-0.16697492041294626</v>
      </c>
      <c r="U6" s="45"/>
    </row>
    <row r="7" spans="1:21" ht="26.45" customHeight="1" x14ac:dyDescent="0.2">
      <c r="A7" s="72"/>
      <c r="B7" s="7" t="s">
        <v>25</v>
      </c>
      <c r="C7" s="20">
        <v>6.1404621708000002</v>
      </c>
      <c r="D7" s="20">
        <v>6.4595119210000016</v>
      </c>
      <c r="E7" s="20">
        <v>6.0240013246000021</v>
      </c>
      <c r="F7" s="20">
        <v>5.366317586060001</v>
      </c>
      <c r="G7" s="20">
        <v>3.8189531160171009</v>
      </c>
      <c r="H7" s="20">
        <v>4.2478961663870001</v>
      </c>
      <c r="I7" s="20">
        <v>5.5018673448000008</v>
      </c>
      <c r="J7" s="20">
        <v>5.311448618</v>
      </c>
      <c r="K7" s="20">
        <v>5.0664781300000001</v>
      </c>
      <c r="L7" s="20">
        <v>4.7818713450000008</v>
      </c>
      <c r="M7" s="20">
        <v>4.8286888444000002</v>
      </c>
      <c r="N7" s="20">
        <v>4.8135697450000015</v>
      </c>
      <c r="O7" s="37">
        <f t="shared" si="1"/>
        <v>-3.131098293387227E-3</v>
      </c>
      <c r="P7" s="17">
        <f t="shared" si="0"/>
        <v>6.628869267498178E-3</v>
      </c>
      <c r="Q7" s="17">
        <f t="shared" si="2"/>
        <v>-0.17490280225276233</v>
      </c>
      <c r="R7" s="17">
        <f t="shared" si="3"/>
        <v>-0.22125221001451062</v>
      </c>
      <c r="S7" s="17">
        <f t="shared" si="4"/>
        <v>-0.21362778401891819</v>
      </c>
      <c r="T7" s="17">
        <f>(N7-C7)/C7</f>
        <v>-0.21608999272234369</v>
      </c>
      <c r="U7" s="45"/>
    </row>
    <row r="8" spans="1:21" x14ac:dyDescent="0.2">
      <c r="A8" s="72"/>
      <c r="B8" s="6" t="s">
        <v>26</v>
      </c>
      <c r="C8" s="20">
        <v>98.925313242400009</v>
      </c>
      <c r="D8" s="20">
        <v>104.02261570760004</v>
      </c>
      <c r="E8" s="20">
        <v>101.110344384</v>
      </c>
      <c r="F8" s="20">
        <v>104.97521472790002</v>
      </c>
      <c r="G8" s="20">
        <v>106.04376980210002</v>
      </c>
      <c r="H8" s="20">
        <v>106.68258125380004</v>
      </c>
      <c r="I8" s="20">
        <v>104.49279501840003</v>
      </c>
      <c r="J8" s="20">
        <v>104.68418285860002</v>
      </c>
      <c r="K8" s="20">
        <v>101.75924687330001</v>
      </c>
      <c r="L8" s="20">
        <v>94.592121183400025</v>
      </c>
      <c r="M8" s="20">
        <v>88.783640022000029</v>
      </c>
      <c r="N8" s="20">
        <v>88.515550134500032</v>
      </c>
      <c r="O8" s="37">
        <f t="shared" si="1"/>
        <v>-3.0195865751118773E-3</v>
      </c>
      <c r="P8" s="17">
        <f t="shared" si="0"/>
        <v>-6.4239716509987416E-2</v>
      </c>
      <c r="Q8" s="17">
        <f t="shared" si="2"/>
        <v>2.864720401699334E-2</v>
      </c>
      <c r="R8" s="17">
        <f t="shared" si="3"/>
        <v>-4.3802661997968291E-2</v>
      </c>
      <c r="S8" s="17">
        <f t="shared" si="4"/>
        <v>-0.10251848478406632</v>
      </c>
      <c r="T8" s="17">
        <f t="shared" ref="T8:T19" si="5">(N8-C8)/C8</f>
        <v>-0.10522850791882342</v>
      </c>
      <c r="U8" s="45"/>
    </row>
    <row r="9" spans="1:21" ht="24.75" customHeight="1" x14ac:dyDescent="0.2">
      <c r="A9" s="72"/>
      <c r="B9" s="7" t="s">
        <v>27</v>
      </c>
      <c r="C9" s="20">
        <v>9.4455533655813966</v>
      </c>
      <c r="D9" s="20">
        <v>9.8202563081395358</v>
      </c>
      <c r="E9" s="20">
        <v>8.0011231680232573</v>
      </c>
      <c r="F9" s="20">
        <v>7.7766444430232573</v>
      </c>
      <c r="G9" s="20">
        <v>6.9334026191860474</v>
      </c>
      <c r="H9" s="20">
        <v>6.9484512854418607</v>
      </c>
      <c r="I9" s="20">
        <v>8.3597545914418632</v>
      </c>
      <c r="J9" s="20">
        <v>6.4367834825581403</v>
      </c>
      <c r="K9" s="20">
        <v>7.1941182757209301</v>
      </c>
      <c r="L9" s="20">
        <v>6.8465915070000003</v>
      </c>
      <c r="M9" s="20">
        <v>5.3105650379999787</v>
      </c>
      <c r="N9" s="20">
        <v>5.7791903316573716</v>
      </c>
      <c r="O9" s="37">
        <f t="shared" si="1"/>
        <v>8.8243960916423073E-2</v>
      </c>
      <c r="P9" s="17">
        <f t="shared" si="0"/>
        <v>-0.15590256469241823</v>
      </c>
      <c r="Q9" s="17">
        <f t="shared" si="2"/>
        <v>-0.2383592578137835</v>
      </c>
      <c r="R9" s="17">
        <f t="shared" si="3"/>
        <v>-0.27515188978252347</v>
      </c>
      <c r="S9" s="17">
        <f t="shared" si="4"/>
        <v>-0.43777089256081919</v>
      </c>
      <c r="T9" s="17">
        <f t="shared" si="5"/>
        <v>-0.38815756917788069</v>
      </c>
      <c r="U9" s="45"/>
    </row>
    <row r="10" spans="1:21" x14ac:dyDescent="0.2">
      <c r="A10" s="73"/>
      <c r="B10" s="8" t="s">
        <v>19</v>
      </c>
      <c r="C10" s="28">
        <f t="shared" ref="C10:N10" si="6">C5+C6+C7+C8+C9</f>
        <v>119.8269566458614</v>
      </c>
      <c r="D10" s="28">
        <f t="shared" si="6"/>
        <v>125.69792794241957</v>
      </c>
      <c r="E10" s="28">
        <f t="shared" si="6"/>
        <v>120.16015139263048</v>
      </c>
      <c r="F10" s="28">
        <f t="shared" si="6"/>
        <v>123.45356318895026</v>
      </c>
      <c r="G10" s="28">
        <f t="shared" si="6"/>
        <v>122.29056171526025</v>
      </c>
      <c r="H10" s="28">
        <f t="shared" si="6"/>
        <v>124.08154905081361</v>
      </c>
      <c r="I10" s="28">
        <f t="shared" si="6"/>
        <v>123.88721734799651</v>
      </c>
      <c r="J10" s="28">
        <f t="shared" si="6"/>
        <v>122.4714671309067</v>
      </c>
      <c r="K10" s="28">
        <f t="shared" si="6"/>
        <v>120.50984644698786</v>
      </c>
      <c r="L10" s="28">
        <f t="shared" si="6"/>
        <v>113.37416679452865</v>
      </c>
      <c r="M10" s="28">
        <f t="shared" si="6"/>
        <v>107.56709910315733</v>
      </c>
      <c r="N10" s="28">
        <f t="shared" si="6"/>
        <v>107.34117011407486</v>
      </c>
      <c r="O10" s="50">
        <f t="shared" si="1"/>
        <v>-2.1003540205710033E-3</v>
      </c>
      <c r="P10" s="47">
        <f t="shared" si="0"/>
        <v>-5.3213151205667247E-2</v>
      </c>
      <c r="Q10" s="47">
        <f t="shared" si="2"/>
        <v>5.6989664115787248E-3</v>
      </c>
      <c r="R10" s="47">
        <f t="shared" si="3"/>
        <v>-5.3850903268814851E-2</v>
      </c>
      <c r="S10" s="47">
        <f t="shared" si="4"/>
        <v>-0.10231301775390204</v>
      </c>
      <c r="T10" s="47">
        <f t="shared" si="5"/>
        <v>-0.1041984782162769</v>
      </c>
      <c r="U10" s="45"/>
    </row>
    <row r="11" spans="1:21" ht="20.45" customHeight="1" x14ac:dyDescent="0.2">
      <c r="A11" s="74" t="s">
        <v>23</v>
      </c>
      <c r="B11" s="6" t="s">
        <v>8</v>
      </c>
      <c r="C11" s="20">
        <v>57.245496776941941</v>
      </c>
      <c r="D11" s="20">
        <v>61.834286441298694</v>
      </c>
      <c r="E11" s="20">
        <v>70.239758733786843</v>
      </c>
      <c r="F11" s="20">
        <v>59.229582458598188</v>
      </c>
      <c r="G11" s="20">
        <v>52.151598758662352</v>
      </c>
      <c r="H11" s="20">
        <v>32.397707098133871</v>
      </c>
      <c r="I11" s="20">
        <v>49.229252627596139</v>
      </c>
      <c r="J11" s="20">
        <v>43.932066118608255</v>
      </c>
      <c r="K11" s="20">
        <v>39.435214964386859</v>
      </c>
      <c r="L11" s="20">
        <v>37.89654111307469</v>
      </c>
      <c r="M11" s="20">
        <v>36.949127585247822</v>
      </c>
      <c r="N11" s="20">
        <v>36.025399395616624</v>
      </c>
      <c r="O11" s="37">
        <f t="shared" si="1"/>
        <v>-2.5000000000000078E-2</v>
      </c>
      <c r="P11" s="17">
        <f t="shared" si="0"/>
        <v>-4.9375000000000085E-2</v>
      </c>
      <c r="Q11" s="17">
        <f t="shared" si="2"/>
        <v>-0.31112109799576287</v>
      </c>
      <c r="R11" s="17">
        <f t="shared" si="3"/>
        <v>-0.33799961138010187</v>
      </c>
      <c r="S11" s="17">
        <f t="shared" si="4"/>
        <v>-0.35454962109559934</v>
      </c>
      <c r="T11" s="17">
        <f t="shared" si="5"/>
        <v>-0.37068588056820939</v>
      </c>
      <c r="U11" s="45"/>
    </row>
    <row r="12" spans="1:21" ht="20.45" customHeight="1" x14ac:dyDescent="0.2">
      <c r="A12" s="75"/>
      <c r="B12" s="6" t="s">
        <v>10</v>
      </c>
      <c r="C12" s="20">
        <v>0.78430999999999995</v>
      </c>
      <c r="D12" s="20">
        <v>0.74685999999999997</v>
      </c>
      <c r="E12" s="20">
        <v>0.77039999999999997</v>
      </c>
      <c r="F12" s="20">
        <v>0.77895999999999999</v>
      </c>
      <c r="G12" s="20">
        <v>0.59599000000000002</v>
      </c>
      <c r="H12" s="20">
        <v>0.63129999999999997</v>
      </c>
      <c r="I12" s="20">
        <v>0.65804999999999991</v>
      </c>
      <c r="J12" s="20">
        <v>0.61953000000000003</v>
      </c>
      <c r="K12" s="20">
        <v>0.57030999999999998</v>
      </c>
      <c r="L12" s="20">
        <v>0.59705999999999992</v>
      </c>
      <c r="M12" s="20">
        <v>0.55853999999999993</v>
      </c>
      <c r="N12" s="20">
        <v>0.54083817042024607</v>
      </c>
      <c r="O12" s="37">
        <f t="shared" si="1"/>
        <v>-3.1693038242120282E-2</v>
      </c>
      <c r="P12" s="17">
        <f>(N12-L12)/L12</f>
        <v>-9.4164455129725433E-2</v>
      </c>
      <c r="Q12" s="17">
        <f>(K12-C12)/C12</f>
        <v>-0.27285129604365621</v>
      </c>
      <c r="R12" s="17">
        <f t="shared" si="3"/>
        <v>-0.23874488403819924</v>
      </c>
      <c r="S12" s="17">
        <f t="shared" si="4"/>
        <v>-0.28785811732605737</v>
      </c>
      <c r="T12" s="17">
        <f t="shared" si="5"/>
        <v>-0.31042805724745814</v>
      </c>
      <c r="U12" s="45"/>
    </row>
    <row r="13" spans="1:21" ht="20.45" customHeight="1" x14ac:dyDescent="0.2">
      <c r="A13" s="75"/>
      <c r="B13" s="6" t="s">
        <v>11</v>
      </c>
      <c r="C13" s="29">
        <v>0.23954329999999996</v>
      </c>
      <c r="D13" s="29">
        <v>0.24243369999999997</v>
      </c>
      <c r="E13" s="29">
        <v>0.26737849999999996</v>
      </c>
      <c r="F13" s="29">
        <v>0.28694489999999995</v>
      </c>
      <c r="G13" s="29">
        <v>0.19908039999999999</v>
      </c>
      <c r="H13" s="29">
        <v>0.23817789999999997</v>
      </c>
      <c r="I13" s="29">
        <v>0.24841229999999997</v>
      </c>
      <c r="J13" s="29">
        <v>0.2605557</v>
      </c>
      <c r="K13" s="29">
        <v>0.27161579999999996</v>
      </c>
      <c r="L13" s="29">
        <v>0.29731239999999992</v>
      </c>
      <c r="M13" s="29">
        <v>0.31260339999999998</v>
      </c>
      <c r="N13" s="29">
        <v>0.33239569999999996</v>
      </c>
      <c r="O13" s="37">
        <f t="shared" si="1"/>
        <v>6.3314410527844506E-2</v>
      </c>
      <c r="P13" s="17">
        <f t="shared" ref="P13:P19" si="7">(N13-K13)/K13</f>
        <v>0.22377159207969494</v>
      </c>
      <c r="Q13" s="17">
        <f t="shared" si="2"/>
        <v>0.13389019855700413</v>
      </c>
      <c r="R13" s="17">
        <f t="shared" si="3"/>
        <v>0.24116349737187379</v>
      </c>
      <c r="S13" s="17">
        <f t="shared" si="4"/>
        <v>0.30499746809866957</v>
      </c>
      <c r="T13" s="17">
        <f t="shared" si="5"/>
        <v>0.38762261353166638</v>
      </c>
      <c r="U13" s="45"/>
    </row>
    <row r="14" spans="1:21" ht="20.45" customHeight="1" x14ac:dyDescent="0.2">
      <c r="A14" s="75"/>
      <c r="B14" s="6" t="s">
        <v>12</v>
      </c>
      <c r="C14" s="29">
        <v>3.9710685954269714E-2</v>
      </c>
      <c r="D14" s="29">
        <v>4.5062995800279976E-2</v>
      </c>
      <c r="E14" s="29">
        <v>4.2127858142790478E-2</v>
      </c>
      <c r="F14" s="29">
        <v>4.4717685487634162E-2</v>
      </c>
      <c r="G14" s="29">
        <v>3.8847410172655153E-2</v>
      </c>
      <c r="H14" s="29">
        <v>4.6789547363509099E-2</v>
      </c>
      <c r="I14" s="29">
        <v>3.8674755016332246E-2</v>
      </c>
      <c r="J14" s="29">
        <v>3.5394307046196928E-2</v>
      </c>
      <c r="K14" s="29">
        <v>3.3840410639290712E-2</v>
      </c>
      <c r="L14" s="29">
        <v>3.4358376108259453E-2</v>
      </c>
      <c r="M14" s="29">
        <v>3.228651423238451E-2</v>
      </c>
      <c r="N14" s="29">
        <v>3.1250583294447042E-2</v>
      </c>
      <c r="O14" s="37">
        <f t="shared" si="1"/>
        <v>-3.2085561497326116E-2</v>
      </c>
      <c r="P14" s="17">
        <f t="shared" si="7"/>
        <v>-7.6530612244897767E-2</v>
      </c>
      <c r="Q14" s="17">
        <f t="shared" si="2"/>
        <v>-0.14782608695652177</v>
      </c>
      <c r="R14" s="17">
        <f t="shared" si="3"/>
        <v>-0.13478260869565206</v>
      </c>
      <c r="S14" s="17">
        <f t="shared" si="4"/>
        <v>-0.18695652173913035</v>
      </c>
      <c r="T14" s="17">
        <f t="shared" si="5"/>
        <v>-0.21304347826086942</v>
      </c>
      <c r="U14" s="45"/>
    </row>
    <row r="15" spans="1:21" ht="20.45" customHeight="1" x14ac:dyDescent="0.2">
      <c r="A15" s="75"/>
      <c r="B15" s="6" t="s">
        <v>13</v>
      </c>
      <c r="C15" s="29">
        <v>3.4291000000000002E-2</v>
      </c>
      <c r="D15" s="29">
        <v>5.7875999999999997E-2</v>
      </c>
      <c r="E15" s="29">
        <v>6.0685000000000003E-2</v>
      </c>
      <c r="F15" s="29">
        <v>5.3212000000000002E-2</v>
      </c>
      <c r="G15" s="29">
        <v>5.3795000000000003E-2</v>
      </c>
      <c r="H15" s="29">
        <v>5.4483999999999998E-2</v>
      </c>
      <c r="I15" s="29">
        <v>4.5685999999999997E-2</v>
      </c>
      <c r="J15" s="29">
        <v>7.0489999999999997E-2</v>
      </c>
      <c r="K15" s="29">
        <v>6.6250000000000003E-2</v>
      </c>
      <c r="L15" s="29">
        <v>6.5296000000000007E-2</v>
      </c>
      <c r="M15" s="29">
        <v>6.6250000000000003E-2</v>
      </c>
      <c r="N15" s="29">
        <v>6.9058999999999995E-2</v>
      </c>
      <c r="O15" s="37">
        <f t="shared" si="1"/>
        <v>4.2399999999999875E-2</v>
      </c>
      <c r="P15" s="17">
        <f t="shared" si="7"/>
        <v>4.2399999999999875E-2</v>
      </c>
      <c r="Q15" s="17">
        <f t="shared" si="2"/>
        <v>0.93199381761978362</v>
      </c>
      <c r="R15" s="17">
        <f t="shared" si="3"/>
        <v>0.90417310664605877</v>
      </c>
      <c r="S15" s="17">
        <f t="shared" si="4"/>
        <v>0.93199381761978362</v>
      </c>
      <c r="T15" s="17">
        <f t="shared" si="5"/>
        <v>1.0139103554868623</v>
      </c>
      <c r="U15" s="45"/>
    </row>
    <row r="16" spans="1:21" s="4" customFormat="1" ht="22.15" customHeight="1" x14ac:dyDescent="0.2">
      <c r="A16" s="76"/>
      <c r="B16" s="8" t="s">
        <v>19</v>
      </c>
      <c r="C16" s="28">
        <f t="shared" ref="C16:N16" si="8">C11+C12+C13+C14+C15</f>
        <v>58.343351762896212</v>
      </c>
      <c r="D16" s="28">
        <f t="shared" si="8"/>
        <v>62.926519137098971</v>
      </c>
      <c r="E16" s="28">
        <f t="shared" si="8"/>
        <v>71.380350091929643</v>
      </c>
      <c r="F16" s="28">
        <f t="shared" si="8"/>
        <v>60.393417044085822</v>
      </c>
      <c r="G16" s="28">
        <f t="shared" si="8"/>
        <v>53.039311568835011</v>
      </c>
      <c r="H16" s="28">
        <f t="shared" si="8"/>
        <v>33.368458545497383</v>
      </c>
      <c r="I16" s="28">
        <f t="shared" si="8"/>
        <v>50.220075682612475</v>
      </c>
      <c r="J16" s="28">
        <f t="shared" si="8"/>
        <v>44.918036125654446</v>
      </c>
      <c r="K16" s="28">
        <f t="shared" si="8"/>
        <v>40.377231175026147</v>
      </c>
      <c r="L16" s="28">
        <f t="shared" si="8"/>
        <v>38.890567889182947</v>
      </c>
      <c r="M16" s="28">
        <f t="shared" si="8"/>
        <v>37.918807499480202</v>
      </c>
      <c r="N16" s="28">
        <f t="shared" si="8"/>
        <v>36.998942849331314</v>
      </c>
      <c r="O16" s="50">
        <f t="shared" si="1"/>
        <v>-2.4258796908671186E-2</v>
      </c>
      <c r="P16" s="47">
        <f t="shared" si="7"/>
        <v>-8.3668152257660222E-2</v>
      </c>
      <c r="Q16" s="47">
        <f t="shared" si="2"/>
        <v>-0.30793775203185569</v>
      </c>
      <c r="R16" s="47">
        <f t="shared" si="3"/>
        <v>-0.33341903209072016</v>
      </c>
      <c r="S16" s="47">
        <f t="shared" si="4"/>
        <v>-0.35007492107104338</v>
      </c>
      <c r="T16" s="47">
        <f t="shared" si="5"/>
        <v>-0.36584132156663302</v>
      </c>
      <c r="U16" s="49"/>
    </row>
    <row r="17" spans="1:21" x14ac:dyDescent="0.2">
      <c r="A17" s="86" t="s">
        <v>0</v>
      </c>
      <c r="B17" s="86"/>
      <c r="C17" s="29">
        <v>2.5552805499231503</v>
      </c>
      <c r="D17" s="29">
        <v>2.4093284735427503</v>
      </c>
      <c r="E17" s="29">
        <v>2.8714529843229704</v>
      </c>
      <c r="F17" s="29">
        <v>0.82842520948692999</v>
      </c>
      <c r="G17" s="29">
        <v>0.63610748311639997</v>
      </c>
      <c r="H17" s="29">
        <v>0.49792659892589997</v>
      </c>
      <c r="I17" s="29">
        <v>0.64157488037650012</v>
      </c>
      <c r="J17" s="29">
        <v>0.80240499256850017</v>
      </c>
      <c r="K17" s="29">
        <v>0.78063674964438279</v>
      </c>
      <c r="L17" s="29">
        <v>0.95867511097080005</v>
      </c>
      <c r="M17" s="29">
        <v>0.93963541975000009</v>
      </c>
      <c r="N17" s="29">
        <v>0.7372833027775999</v>
      </c>
      <c r="O17" s="37">
        <f t="shared" si="1"/>
        <v>-0.21535173400151103</v>
      </c>
      <c r="P17" s="17">
        <f t="shared" si="7"/>
        <v>-5.5536005557684086E-2</v>
      </c>
      <c r="Q17" s="17">
        <f t="shared" si="2"/>
        <v>-0.69450057072290539</v>
      </c>
      <c r="R17" s="17">
        <f t="shared" si="3"/>
        <v>-0.62482588810076767</v>
      </c>
      <c r="S17" s="17">
        <f t="shared" si="4"/>
        <v>-0.6322770038780049</v>
      </c>
      <c r="T17" s="17">
        <f t="shared" si="5"/>
        <v>-0.71146678872510738</v>
      </c>
      <c r="U17" s="45"/>
    </row>
    <row r="18" spans="1:21" x14ac:dyDescent="0.2">
      <c r="A18" s="80" t="s">
        <v>1</v>
      </c>
      <c r="B18" s="80"/>
      <c r="C18" s="29">
        <v>2.3835320549999996E-3</v>
      </c>
      <c r="D18" s="29">
        <v>2.1964258199999999E-3</v>
      </c>
      <c r="E18" s="29">
        <v>2.2755153499999997E-4</v>
      </c>
      <c r="F18" s="29">
        <v>1.5580367500000003E-4</v>
      </c>
      <c r="G18" s="29">
        <v>1.5451895800000002E-4</v>
      </c>
      <c r="H18" s="29">
        <v>7.1101583199999977E-4</v>
      </c>
      <c r="I18" s="29">
        <v>2.9200718410000021E-3</v>
      </c>
      <c r="J18" s="29">
        <v>7.2432903E-4</v>
      </c>
      <c r="K18" s="29">
        <v>5.76297821E-4</v>
      </c>
      <c r="L18" s="29">
        <v>1.9419159500000001E-4</v>
      </c>
      <c r="M18" s="29">
        <v>5.6718980550000034E-2</v>
      </c>
      <c r="N18" s="29">
        <v>1.3966103999999999E-4</v>
      </c>
      <c r="O18" s="37">
        <f t="shared" si="1"/>
        <v>-0.99753766660391774</v>
      </c>
      <c r="P18" s="17">
        <f t="shared" si="7"/>
        <v>-0.7576582195683853</v>
      </c>
      <c r="Q18" s="17">
        <f t="shared" si="2"/>
        <v>-0.75821687827059658</v>
      </c>
      <c r="R18" s="17">
        <f t="shared" si="3"/>
        <v>-0.91852780221997055</v>
      </c>
      <c r="S18" s="17">
        <f t="shared" si="4"/>
        <v>22.796189537715296</v>
      </c>
      <c r="T18" s="17">
        <f t="shared" si="5"/>
        <v>-0.9414058478017826</v>
      </c>
      <c r="U18" s="45"/>
    </row>
    <row r="19" spans="1:21" ht="15.75" x14ac:dyDescent="0.2">
      <c r="A19" s="70" t="s">
        <v>20</v>
      </c>
      <c r="B19" s="70"/>
      <c r="C19" s="39">
        <f t="shared" ref="C19:N19" si="9">C10+C16+C17+C18</f>
        <v>180.72797249073577</v>
      </c>
      <c r="D19" s="39">
        <f t="shared" si="9"/>
        <v>191.03597197888129</v>
      </c>
      <c r="E19" s="39">
        <f t="shared" si="9"/>
        <v>194.4121820204181</v>
      </c>
      <c r="F19" s="39">
        <f t="shared" si="9"/>
        <v>184.67556124619801</v>
      </c>
      <c r="G19" s="39">
        <f t="shared" si="9"/>
        <v>175.96613528616967</v>
      </c>
      <c r="H19" s="39">
        <f t="shared" si="9"/>
        <v>157.94864521106888</v>
      </c>
      <c r="I19" s="39">
        <f t="shared" si="9"/>
        <v>174.7517879828265</v>
      </c>
      <c r="J19" s="39">
        <f t="shared" si="9"/>
        <v>168.19263257815965</v>
      </c>
      <c r="K19" s="39">
        <f t="shared" si="9"/>
        <v>161.66829066947938</v>
      </c>
      <c r="L19" s="39">
        <f t="shared" si="9"/>
        <v>153.2236039862774</v>
      </c>
      <c r="M19" s="39">
        <f t="shared" si="9"/>
        <v>146.48226100293752</v>
      </c>
      <c r="N19" s="39">
        <f t="shared" si="9"/>
        <v>145.07753592722378</v>
      </c>
      <c r="O19" s="40">
        <f t="shared" si="1"/>
        <v>-9.5897282448799172E-3</v>
      </c>
      <c r="P19" s="24">
        <f t="shared" si="7"/>
        <v>-0.10262219433107232</v>
      </c>
      <c r="Q19" s="44">
        <f t="shared" si="2"/>
        <v>-0.10546060777743413</v>
      </c>
      <c r="R19" s="44">
        <f t="shared" si="3"/>
        <v>-0.15218656041675155</v>
      </c>
      <c r="S19" s="44">
        <f t="shared" si="4"/>
        <v>-0.18948760955946486</v>
      </c>
      <c r="T19" s="24">
        <f t="shared" si="5"/>
        <v>-0.1972602031228976</v>
      </c>
      <c r="U19" s="45"/>
    </row>
    <row r="20" spans="1:21" x14ac:dyDescent="0.2">
      <c r="A20" s="5" t="s">
        <v>15</v>
      </c>
      <c r="B20" s="2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2"/>
      <c r="P20" s="48"/>
      <c r="Q20" s="48"/>
      <c r="R20" s="48"/>
      <c r="S20" s="48"/>
      <c r="T20" s="19"/>
      <c r="U20" s="19"/>
    </row>
    <row r="22" spans="1:21" ht="15.75" x14ac:dyDescent="0.25">
      <c r="A22" s="1" t="s">
        <v>30</v>
      </c>
    </row>
    <row r="24" spans="1:21" ht="15" x14ac:dyDescent="0.2">
      <c r="A24" s="84" t="s">
        <v>2</v>
      </c>
      <c r="B24" s="84" t="s">
        <v>3</v>
      </c>
      <c r="C24" s="88" t="s">
        <v>14</v>
      </c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</row>
    <row r="25" spans="1:21" x14ac:dyDescent="0.2">
      <c r="A25" s="84"/>
      <c r="B25" s="84"/>
      <c r="C25" s="25">
        <v>2005</v>
      </c>
      <c r="D25" s="25">
        <v>2006</v>
      </c>
      <c r="E25" s="25">
        <v>2007</v>
      </c>
      <c r="F25" s="25">
        <v>2008</v>
      </c>
      <c r="G25" s="25">
        <v>2009</v>
      </c>
      <c r="H25" s="25">
        <v>2010</v>
      </c>
      <c r="I25" s="25">
        <v>2011</v>
      </c>
      <c r="J25" s="25">
        <v>2012</v>
      </c>
      <c r="K25" s="25">
        <v>2013</v>
      </c>
      <c r="L25" s="25">
        <v>2014</v>
      </c>
      <c r="M25" s="25">
        <v>2015</v>
      </c>
      <c r="N25" s="25">
        <v>2016</v>
      </c>
    </row>
    <row r="26" spans="1:21" x14ac:dyDescent="0.2">
      <c r="A26" s="71" t="s">
        <v>5</v>
      </c>
      <c r="B26" s="7" t="s">
        <v>16</v>
      </c>
      <c r="C26" s="17">
        <f>C5/C$19</f>
        <v>2.4914191229090513E-2</v>
      </c>
      <c r="D26" s="17">
        <f t="shared" ref="D26:M26" si="10">D5/D$19</f>
        <v>2.361797602275021E-2</v>
      </c>
      <c r="E26" s="17">
        <f t="shared" si="10"/>
        <v>2.2475147239221512E-2</v>
      </c>
      <c r="F26" s="17">
        <f t="shared" si="10"/>
        <v>2.3873632234908036E-2</v>
      </c>
      <c r="G26" s="17">
        <f t="shared" si="10"/>
        <v>2.7186222183246844E-2</v>
      </c>
      <c r="H26" s="17">
        <f t="shared" si="10"/>
        <v>3.2963087919709949E-2</v>
      </c>
      <c r="I26" s="17">
        <f t="shared" si="10"/>
        <v>2.6467572466143733E-2</v>
      </c>
      <c r="J26" s="17">
        <f t="shared" si="10"/>
        <v>3.106161444676717E-2</v>
      </c>
      <c r="K26" s="17">
        <f t="shared" si="10"/>
        <v>3.5300739530947312E-2</v>
      </c>
      <c r="L26" s="17">
        <f t="shared" si="10"/>
        <v>4.158535595157576E-2</v>
      </c>
      <c r="M26" s="17">
        <f t="shared" si="10"/>
        <v>5.330018985238736E-2</v>
      </c>
      <c r="N26" s="17">
        <f t="shared" ref="N26" si="11">N5/N$19</f>
        <v>5.2080174085624244E-2</v>
      </c>
    </row>
    <row r="27" spans="1:21" ht="22.5" x14ac:dyDescent="0.2">
      <c r="A27" s="72"/>
      <c r="B27" s="7" t="s">
        <v>17</v>
      </c>
      <c r="C27" s="17">
        <f t="shared" ref="C27:M40" si="12">C6/C$19</f>
        <v>4.4981227244259145E-3</v>
      </c>
      <c r="D27" s="17">
        <f t="shared" si="12"/>
        <v>4.6256262150339272E-3</v>
      </c>
      <c r="E27" s="17">
        <f t="shared" si="12"/>
        <v>3.3703654431036811E-3</v>
      </c>
      <c r="F27" s="17">
        <f t="shared" si="12"/>
        <v>5.016960521185769E-3</v>
      </c>
      <c r="G27" s="17">
        <f t="shared" si="12"/>
        <v>4.0381731756760882E-3</v>
      </c>
      <c r="H27" s="17">
        <f t="shared" si="12"/>
        <v>6.3067667656282068E-3</v>
      </c>
      <c r="I27" s="17">
        <f t="shared" si="12"/>
        <v>5.1933361701578E-3</v>
      </c>
      <c r="J27" s="17">
        <f t="shared" si="12"/>
        <v>4.8439545379038718E-3</v>
      </c>
      <c r="K27" s="17">
        <f t="shared" si="12"/>
        <v>4.8432067005083432E-3</v>
      </c>
      <c r="L27" s="17">
        <f t="shared" si="12"/>
        <v>5.1018552418725946E-3</v>
      </c>
      <c r="M27" s="17">
        <f t="shared" si="12"/>
        <v>5.711769272028178E-3</v>
      </c>
      <c r="N27" s="17">
        <f t="shared" ref="N27" si="13">N6/N$19</f>
        <v>4.6678251845546619E-3</v>
      </c>
    </row>
    <row r="28" spans="1:21" ht="22.5" x14ac:dyDescent="0.2">
      <c r="A28" s="72"/>
      <c r="B28" s="7" t="s">
        <v>25</v>
      </c>
      <c r="C28" s="17">
        <f t="shared" si="12"/>
        <v>3.3976268787692866E-2</v>
      </c>
      <c r="D28" s="17">
        <f t="shared" si="12"/>
        <v>3.3813065958667142E-2</v>
      </c>
      <c r="E28" s="17">
        <f t="shared" si="12"/>
        <v>3.0985719423525283E-2</v>
      </c>
      <c r="F28" s="17">
        <f t="shared" si="12"/>
        <v>2.9058081913209723E-2</v>
      </c>
      <c r="G28" s="17">
        <f t="shared" si="12"/>
        <v>2.1702773148972246E-2</v>
      </c>
      <c r="H28" s="17">
        <f t="shared" si="12"/>
        <v>2.6894160191817281E-2</v>
      </c>
      <c r="I28" s="17">
        <f t="shared" si="12"/>
        <v>3.148389729403335E-2</v>
      </c>
      <c r="J28" s="17">
        <f t="shared" si="12"/>
        <v>3.1579555754511143E-2</v>
      </c>
      <c r="K28" s="17">
        <f t="shared" si="12"/>
        <v>3.1338725170034089E-2</v>
      </c>
      <c r="L28" s="17">
        <f t="shared" si="12"/>
        <v>3.1208451051890556E-2</v>
      </c>
      <c r="M28" s="17">
        <f t="shared" si="12"/>
        <v>3.2964324904181858E-2</v>
      </c>
      <c r="N28" s="17">
        <f t="shared" ref="N28" si="14">N7/N$19</f>
        <v>3.3179290744327676E-2</v>
      </c>
    </row>
    <row r="29" spans="1:21" x14ac:dyDescent="0.2">
      <c r="A29" s="72"/>
      <c r="B29" s="6" t="s">
        <v>26</v>
      </c>
      <c r="C29" s="17">
        <f t="shared" si="12"/>
        <v>0.54737134423101541</v>
      </c>
      <c r="D29" s="17">
        <f t="shared" si="12"/>
        <v>0.5445184727779937</v>
      </c>
      <c r="E29" s="17">
        <f t="shared" si="12"/>
        <v>0.52008234943518561</v>
      </c>
      <c r="F29" s="17">
        <f t="shared" si="12"/>
        <v>0.56843046269643427</v>
      </c>
      <c r="G29" s="17">
        <f t="shared" si="12"/>
        <v>0.6026373746837338</v>
      </c>
      <c r="H29" s="17">
        <f t="shared" si="12"/>
        <v>0.67542574430593361</v>
      </c>
      <c r="I29" s="17">
        <f t="shared" si="12"/>
        <v>0.59794979052614283</v>
      </c>
      <c r="J29" s="17">
        <f t="shared" si="12"/>
        <v>0.62240647080634137</v>
      </c>
      <c r="K29" s="17">
        <f t="shared" si="12"/>
        <v>0.62943231756770646</v>
      </c>
      <c r="L29" s="17">
        <f t="shared" si="12"/>
        <v>0.61734692777407607</v>
      </c>
      <c r="M29" s="17">
        <f t="shared" si="12"/>
        <v>0.60610506292102895</v>
      </c>
      <c r="N29" s="17">
        <f t="shared" ref="N29" si="15">N8/N$19</f>
        <v>0.61012581699004509</v>
      </c>
    </row>
    <row r="30" spans="1:21" ht="22.5" x14ac:dyDescent="0.2">
      <c r="A30" s="72"/>
      <c r="B30" s="7" t="s">
        <v>27</v>
      </c>
      <c r="C30" s="17">
        <f t="shared" si="12"/>
        <v>5.2263925918084327E-2</v>
      </c>
      <c r="D30" s="17">
        <f t="shared" si="12"/>
        <v>5.1405273082417949E-2</v>
      </c>
      <c r="E30" s="17">
        <f t="shared" si="12"/>
        <v>4.1155461992515165E-2</v>
      </c>
      <c r="F30" s="17">
        <f t="shared" si="12"/>
        <v>4.2109764770964564E-2</v>
      </c>
      <c r="G30" s="17">
        <f t="shared" si="12"/>
        <v>3.9401914509916439E-2</v>
      </c>
      <c r="H30" s="17">
        <f t="shared" si="12"/>
        <v>4.3991838462156818E-2</v>
      </c>
      <c r="I30" s="17">
        <f t="shared" si="12"/>
        <v>4.7837877299792816E-2</v>
      </c>
      <c r="J30" s="17">
        <f t="shared" si="12"/>
        <v>3.8270305802883174E-2</v>
      </c>
      <c r="K30" s="17">
        <f t="shared" si="12"/>
        <v>4.449925366272877E-2</v>
      </c>
      <c r="L30" s="17">
        <f t="shared" si="12"/>
        <v>4.4683660538445344E-2</v>
      </c>
      <c r="M30" s="17">
        <f t="shared" si="12"/>
        <v>3.6253980527331441E-2</v>
      </c>
      <c r="N30" s="17">
        <f t="shared" ref="N30" si="16">N9/N$19</f>
        <v>3.9835183956780366E-2</v>
      </c>
    </row>
    <row r="31" spans="1:21" x14ac:dyDescent="0.2">
      <c r="A31" s="73"/>
      <c r="B31" s="8" t="s">
        <v>19</v>
      </c>
      <c r="C31" s="18">
        <f t="shared" si="12"/>
        <v>0.66302385289030896</v>
      </c>
      <c r="D31" s="18">
        <f t="shared" si="12"/>
        <v>0.65798041405686292</v>
      </c>
      <c r="E31" s="18">
        <f t="shared" si="12"/>
        <v>0.61806904353355119</v>
      </c>
      <c r="F31" s="18">
        <f t="shared" si="12"/>
        <v>0.66848890213670242</v>
      </c>
      <c r="G31" s="18">
        <f t="shared" si="12"/>
        <v>0.69496645770154541</v>
      </c>
      <c r="H31" s="18">
        <f t="shared" si="12"/>
        <v>0.78558159764524593</v>
      </c>
      <c r="I31" s="18">
        <f t="shared" si="12"/>
        <v>0.70893247375627055</v>
      </c>
      <c r="J31" s="18">
        <f t="shared" si="12"/>
        <v>0.72816190134840675</v>
      </c>
      <c r="K31" s="18">
        <f t="shared" si="12"/>
        <v>0.74541424263192491</v>
      </c>
      <c r="L31" s="18">
        <f t="shared" si="12"/>
        <v>0.73992625055786032</v>
      </c>
      <c r="M31" s="18">
        <f t="shared" si="12"/>
        <v>0.73433532747695784</v>
      </c>
      <c r="N31" s="18">
        <f t="shared" ref="N31" si="17">N10/N$19</f>
        <v>0.73988829096133213</v>
      </c>
    </row>
    <row r="32" spans="1:21" x14ac:dyDescent="0.2">
      <c r="A32" s="74" t="s">
        <v>23</v>
      </c>
      <c r="B32" s="6" t="s">
        <v>8</v>
      </c>
      <c r="C32" s="17">
        <f t="shared" si="12"/>
        <v>0.31674951026120973</v>
      </c>
      <c r="D32" s="17">
        <f t="shared" si="12"/>
        <v>0.32367875955913877</v>
      </c>
      <c r="E32" s="17">
        <f t="shared" si="12"/>
        <v>0.36129299102465673</v>
      </c>
      <c r="F32" s="17">
        <f t="shared" si="12"/>
        <v>0.3207223633647821</v>
      </c>
      <c r="G32" s="17">
        <f t="shared" si="12"/>
        <v>0.29637292808556265</v>
      </c>
      <c r="H32" s="17">
        <f t="shared" si="12"/>
        <v>0.20511544783964678</v>
      </c>
      <c r="I32" s="17">
        <f t="shared" si="12"/>
        <v>0.28170957903122618</v>
      </c>
      <c r="J32" s="17">
        <f t="shared" si="12"/>
        <v>0.26120089474307318</v>
      </c>
      <c r="K32" s="17">
        <f t="shared" si="12"/>
        <v>0.2439267143920614</v>
      </c>
      <c r="L32" s="17">
        <f t="shared" si="12"/>
        <v>0.24732834972651263</v>
      </c>
      <c r="M32" s="17">
        <f t="shared" si="12"/>
        <v>0.25224301790717751</v>
      </c>
      <c r="N32" s="17">
        <f t="shared" ref="N32" si="18">N11/N$19</f>
        <v>0.24831824696614843</v>
      </c>
    </row>
    <row r="33" spans="1:14" x14ac:dyDescent="0.2">
      <c r="A33" s="75"/>
      <c r="B33" s="6" t="s">
        <v>10</v>
      </c>
      <c r="C33" s="17">
        <f t="shared" si="12"/>
        <v>4.3397266576440134E-3</v>
      </c>
      <c r="D33" s="17">
        <f t="shared" si="12"/>
        <v>3.9095254797487256E-3</v>
      </c>
      <c r="E33" s="17">
        <f t="shared" si="12"/>
        <v>3.9627146405830111E-3</v>
      </c>
      <c r="F33" s="17">
        <f t="shared" si="12"/>
        <v>4.2179917837722927E-3</v>
      </c>
      <c r="G33" s="17">
        <f t="shared" si="12"/>
        <v>3.3869585135273624E-3</v>
      </c>
      <c r="H33" s="17">
        <f t="shared" si="12"/>
        <v>3.9968687237322319E-3</v>
      </c>
      <c r="I33" s="17">
        <f t="shared" si="12"/>
        <v>3.7656267074341401E-3</v>
      </c>
      <c r="J33" s="17">
        <f t="shared" si="12"/>
        <v>3.6834550390434165E-3</v>
      </c>
      <c r="K33" s="17">
        <f t="shared" si="12"/>
        <v>3.5276552850179062E-3</v>
      </c>
      <c r="L33" s="17">
        <f t="shared" si="12"/>
        <v>3.8966581157657159E-3</v>
      </c>
      <c r="M33" s="17">
        <f t="shared" si="12"/>
        <v>3.8130214278218923E-3</v>
      </c>
      <c r="N33" s="17">
        <f t="shared" ref="N33" si="19">N12/N$19</f>
        <v>3.7279249813806487E-3</v>
      </c>
    </row>
    <row r="34" spans="1:14" x14ac:dyDescent="0.2">
      <c r="A34" s="75"/>
      <c r="B34" s="6" t="s">
        <v>11</v>
      </c>
      <c r="C34" s="17">
        <f t="shared" si="12"/>
        <v>1.32543566277367E-3</v>
      </c>
      <c r="D34" s="17">
        <f t="shared" si="12"/>
        <v>1.2690473814366261E-3</v>
      </c>
      <c r="E34" s="17">
        <f t="shared" si="12"/>
        <v>1.3753176226987596E-3</v>
      </c>
      <c r="F34" s="17">
        <f t="shared" si="12"/>
        <v>1.5537784104387412E-3</v>
      </c>
      <c r="G34" s="17">
        <f t="shared" si="12"/>
        <v>1.131356324194085E-3</v>
      </c>
      <c r="H34" s="17">
        <f t="shared" si="12"/>
        <v>1.5079451911836259E-3</v>
      </c>
      <c r="I34" s="17">
        <f t="shared" si="12"/>
        <v>1.4215150692730672E-3</v>
      </c>
      <c r="J34" s="17">
        <f t="shared" si="12"/>
        <v>1.5491504949178968E-3</v>
      </c>
      <c r="K34" s="17">
        <f t="shared" si="12"/>
        <v>1.68008085491113E-3</v>
      </c>
      <c r="L34" s="17">
        <f t="shared" si="12"/>
        <v>1.9403825015539187E-3</v>
      </c>
      <c r="M34" s="17">
        <f t="shared" si="12"/>
        <v>2.1340700086116987E-3</v>
      </c>
      <c r="N34" s="17">
        <f t="shared" ref="N34" si="20">N13/N$19</f>
        <v>2.2911589852666224E-3</v>
      </c>
    </row>
    <row r="35" spans="1:14" x14ac:dyDescent="0.2">
      <c r="A35" s="75"/>
      <c r="B35" s="6" t="s">
        <v>12</v>
      </c>
      <c r="C35" s="17">
        <f t="shared" si="12"/>
        <v>2.1972628479692213E-4</v>
      </c>
      <c r="D35" s="17">
        <f t="shared" si="12"/>
        <v>2.3588748932196714E-4</v>
      </c>
      <c r="E35" s="17">
        <f t="shared" si="12"/>
        <v>2.1669351017502601E-4</v>
      </c>
      <c r="F35" s="17">
        <f t="shared" si="12"/>
        <v>2.421418686147612E-4</v>
      </c>
      <c r="G35" s="17">
        <f t="shared" si="12"/>
        <v>2.2076639979322444E-4</v>
      </c>
      <c r="H35" s="17">
        <f t="shared" si="12"/>
        <v>2.9623266031173363E-4</v>
      </c>
      <c r="I35" s="17">
        <f t="shared" si="12"/>
        <v>2.2131249964740251E-4</v>
      </c>
      <c r="J35" s="17">
        <f t="shared" si="12"/>
        <v>2.1043910487428207E-4</v>
      </c>
      <c r="K35" s="17">
        <f t="shared" si="12"/>
        <v>2.0932002496689531E-4</v>
      </c>
      <c r="L35" s="17">
        <f t="shared" si="12"/>
        <v>2.2423683567276336E-4</v>
      </c>
      <c r="M35" s="17">
        <f t="shared" si="12"/>
        <v>2.2041245138711398E-4</v>
      </c>
      <c r="N35" s="17">
        <f t="shared" ref="N35" si="21">N14/N$19</f>
        <v>2.1540607989181372E-4</v>
      </c>
    </row>
    <row r="36" spans="1:14" x14ac:dyDescent="0.2">
      <c r="A36" s="75"/>
      <c r="B36" s="6" t="s">
        <v>13</v>
      </c>
      <c r="C36" s="17">
        <f t="shared" si="12"/>
        <v>1.8973819894846537E-4</v>
      </c>
      <c r="D36" s="17">
        <f t="shared" si="12"/>
        <v>3.0295864909881E-4</v>
      </c>
      <c r="E36" s="17">
        <f t="shared" si="12"/>
        <v>3.1214607731539461E-4</v>
      </c>
      <c r="F36" s="17">
        <f t="shared" si="12"/>
        <v>2.881377462232865E-4</v>
      </c>
      <c r="G36" s="17">
        <f t="shared" si="12"/>
        <v>3.0571223214349982E-4</v>
      </c>
      <c r="H36" s="17">
        <f t="shared" si="12"/>
        <v>3.4494756145070002E-4</v>
      </c>
      <c r="I36" s="17">
        <f t="shared" si="12"/>
        <v>2.6143366272446796E-4</v>
      </c>
      <c r="J36" s="17">
        <f t="shared" si="12"/>
        <v>4.1910278065980728E-4</v>
      </c>
      <c r="K36" s="17">
        <f t="shared" si="12"/>
        <v>4.0978969794048202E-4</v>
      </c>
      <c r="L36" s="17">
        <f t="shared" si="12"/>
        <v>4.2614844124047542E-4</v>
      </c>
      <c r="M36" s="17">
        <f t="shared" si="12"/>
        <v>4.5227319367135819E-4</v>
      </c>
      <c r="N36" s="17">
        <f t="shared" ref="N36" si="22">N15/N$19</f>
        <v>4.7601442606967441E-4</v>
      </c>
    </row>
    <row r="37" spans="1:14" x14ac:dyDescent="0.2">
      <c r="A37" s="76"/>
      <c r="B37" s="8" t="s">
        <v>19</v>
      </c>
      <c r="C37" s="18">
        <f t="shared" si="12"/>
        <v>0.32282413706537283</v>
      </c>
      <c r="D37" s="18">
        <f t="shared" si="12"/>
        <v>0.32939617855874492</v>
      </c>
      <c r="E37" s="18">
        <f t="shared" si="12"/>
        <v>0.36715986287542896</v>
      </c>
      <c r="F37" s="18">
        <f t="shared" si="12"/>
        <v>0.32702441317383119</v>
      </c>
      <c r="G37" s="18">
        <f t="shared" si="12"/>
        <v>0.30141772155522084</v>
      </c>
      <c r="H37" s="18">
        <f t="shared" si="12"/>
        <v>0.21126144197632507</v>
      </c>
      <c r="I37" s="18">
        <f t="shared" si="12"/>
        <v>0.28737946697030525</v>
      </c>
      <c r="J37" s="18">
        <f t="shared" si="12"/>
        <v>0.26706304216256854</v>
      </c>
      <c r="K37" s="18">
        <f t="shared" si="12"/>
        <v>0.24975356025489778</v>
      </c>
      <c r="L37" s="18">
        <f t="shared" si="12"/>
        <v>0.25381577562074548</v>
      </c>
      <c r="M37" s="18">
        <f t="shared" si="12"/>
        <v>0.25886279498866954</v>
      </c>
      <c r="N37" s="18">
        <f t="shared" ref="N37" si="23">N16/N$19</f>
        <v>0.25502875143875714</v>
      </c>
    </row>
    <row r="38" spans="1:14" x14ac:dyDescent="0.2">
      <c r="A38" s="86" t="s">
        <v>0</v>
      </c>
      <c r="B38" s="86"/>
      <c r="C38" s="17">
        <f t="shared" si="12"/>
        <v>1.4138821537734762E-2</v>
      </c>
      <c r="D38" s="17">
        <f t="shared" si="12"/>
        <v>1.2611909938140329E-2</v>
      </c>
      <c r="E38" s="17">
        <f t="shared" si="12"/>
        <v>1.4769923131778833E-2</v>
      </c>
      <c r="F38" s="17">
        <f t="shared" si="12"/>
        <v>4.4858410278906628E-3</v>
      </c>
      <c r="G38" s="17">
        <f t="shared" si="12"/>
        <v>3.6149426256473329E-3</v>
      </c>
      <c r="H38" s="17">
        <f t="shared" si="12"/>
        <v>3.1524588150820417E-3</v>
      </c>
      <c r="I38" s="17">
        <f t="shared" si="12"/>
        <v>3.6713494481644448E-3</v>
      </c>
      <c r="J38" s="17">
        <f t="shared" si="12"/>
        <v>4.770749944683933E-3</v>
      </c>
      <c r="K38" s="17">
        <f t="shared" si="12"/>
        <v>4.828632420196397E-3</v>
      </c>
      <c r="L38" s="17">
        <f t="shared" si="12"/>
        <v>6.2567064475043833E-3</v>
      </c>
      <c r="M38" s="17">
        <f t="shared" si="12"/>
        <v>6.4146703724839204E-3</v>
      </c>
      <c r="N38" s="17">
        <f t="shared" ref="N38" si="24">N17/N$19</f>
        <v>5.0819949350907664E-3</v>
      </c>
    </row>
    <row r="39" spans="1:14" x14ac:dyDescent="0.2">
      <c r="A39" s="80" t="s">
        <v>1</v>
      </c>
      <c r="B39" s="80"/>
      <c r="C39" s="17">
        <f t="shared" si="12"/>
        <v>1.3188506583407729E-5</v>
      </c>
      <c r="D39" s="17">
        <f t="shared" si="12"/>
        <v>1.1497446251865125E-5</v>
      </c>
      <c r="E39" s="17">
        <f t="shared" si="12"/>
        <v>1.170459240954877E-6</v>
      </c>
      <c r="F39" s="17">
        <f t="shared" si="12"/>
        <v>8.436615757311398E-7</v>
      </c>
      <c r="G39" s="17">
        <f t="shared" si="12"/>
        <v>8.7811758636802127E-7</v>
      </c>
      <c r="H39" s="17">
        <f t="shared" si="12"/>
        <v>4.5015633470604311E-6</v>
      </c>
      <c r="I39" s="17">
        <f t="shared" si="12"/>
        <v>1.670982525962463E-5</v>
      </c>
      <c r="J39" s="17">
        <f t="shared" si="12"/>
        <v>4.306544340837296E-6</v>
      </c>
      <c r="K39" s="17">
        <f t="shared" si="12"/>
        <v>3.5646929810014787E-6</v>
      </c>
      <c r="L39" s="17">
        <f t="shared" si="12"/>
        <v>1.2673738898439673E-6</v>
      </c>
      <c r="M39" s="17">
        <f t="shared" si="12"/>
        <v>3.8720716188878735E-4</v>
      </c>
      <c r="N39" s="17">
        <f t="shared" ref="N39" si="25">N18/N$19</f>
        <v>9.6266481993503869E-7</v>
      </c>
    </row>
    <row r="40" spans="1:14" ht="15" x14ac:dyDescent="0.2">
      <c r="A40" s="70" t="s">
        <v>20</v>
      </c>
      <c r="B40" s="70"/>
      <c r="C40" s="17">
        <f t="shared" si="12"/>
        <v>1</v>
      </c>
      <c r="D40" s="17">
        <f t="shared" si="12"/>
        <v>1</v>
      </c>
      <c r="E40" s="17">
        <f t="shared" si="12"/>
        <v>1</v>
      </c>
      <c r="F40" s="17">
        <f t="shared" si="12"/>
        <v>1</v>
      </c>
      <c r="G40" s="17">
        <f t="shared" si="12"/>
        <v>1</v>
      </c>
      <c r="H40" s="17">
        <f t="shared" si="12"/>
        <v>1</v>
      </c>
      <c r="I40" s="17">
        <f t="shared" si="12"/>
        <v>1</v>
      </c>
      <c r="J40" s="17">
        <f t="shared" si="12"/>
        <v>1</v>
      </c>
      <c r="K40" s="17">
        <f t="shared" si="12"/>
        <v>1</v>
      </c>
      <c r="L40" s="17">
        <f t="shared" si="12"/>
        <v>1</v>
      </c>
      <c r="M40" s="17">
        <f t="shared" si="12"/>
        <v>1</v>
      </c>
      <c r="N40" s="17">
        <f t="shared" ref="N40" si="26">N19/N$19</f>
        <v>1</v>
      </c>
    </row>
  </sheetData>
  <mergeCells count="17">
    <mergeCell ref="C24:N24"/>
    <mergeCell ref="A3:A4"/>
    <mergeCell ref="B3:B4"/>
    <mergeCell ref="O3:S3"/>
    <mergeCell ref="A5:A10"/>
    <mergeCell ref="C3:N3"/>
    <mergeCell ref="A40:B40"/>
    <mergeCell ref="A11:A16"/>
    <mergeCell ref="A17:B17"/>
    <mergeCell ref="A18:B18"/>
    <mergeCell ref="A19:B19"/>
    <mergeCell ref="A39:B39"/>
    <mergeCell ref="A24:A25"/>
    <mergeCell ref="B24:B25"/>
    <mergeCell ref="A26:A31"/>
    <mergeCell ref="A32:A37"/>
    <mergeCell ref="A38:B3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"/>
  <sheetViews>
    <sheetView tabSelected="1" zoomScale="90" zoomScaleNormal="90" workbookViewId="0">
      <selection activeCell="T5" sqref="T5"/>
    </sheetView>
  </sheetViews>
  <sheetFormatPr defaultColWidth="8.7109375" defaultRowHeight="12.75" x14ac:dyDescent="0.2"/>
  <cols>
    <col min="1" max="1" width="13.85546875" style="10" customWidth="1"/>
    <col min="2" max="2" width="26.85546875" style="10" customWidth="1"/>
    <col min="3" max="16384" width="8.7109375" style="10"/>
  </cols>
  <sheetData>
    <row r="1" spans="1:21" ht="15.75" x14ac:dyDescent="0.25">
      <c r="A1" s="9" t="s">
        <v>33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x14ac:dyDescent="0.2"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4.1" customHeight="1" x14ac:dyDescent="0.2">
      <c r="A3" s="97" t="s">
        <v>2</v>
      </c>
      <c r="B3" s="97" t="s">
        <v>3</v>
      </c>
      <c r="C3" s="93" t="s">
        <v>4</v>
      </c>
      <c r="D3" s="94"/>
      <c r="E3" s="94"/>
      <c r="F3" s="94"/>
      <c r="G3" s="94"/>
      <c r="H3" s="94"/>
      <c r="I3" s="94"/>
      <c r="J3" s="94"/>
      <c r="K3" s="94"/>
      <c r="L3" s="94"/>
      <c r="M3" s="94"/>
      <c r="N3" s="95"/>
      <c r="O3" s="96" t="s">
        <v>7</v>
      </c>
      <c r="P3" s="96"/>
      <c r="Q3" s="96"/>
      <c r="R3" s="96"/>
      <c r="S3" s="96"/>
      <c r="T3" s="96"/>
      <c r="U3" s="56"/>
    </row>
    <row r="4" spans="1:21" x14ac:dyDescent="0.2">
      <c r="A4" s="97"/>
      <c r="B4" s="97"/>
      <c r="C4" s="57">
        <v>2005</v>
      </c>
      <c r="D4" s="57">
        <v>2006</v>
      </c>
      <c r="E4" s="57">
        <v>2007</v>
      </c>
      <c r="F4" s="57">
        <v>2008</v>
      </c>
      <c r="G4" s="57">
        <v>2009</v>
      </c>
      <c r="H4" s="57">
        <v>2010</v>
      </c>
      <c r="I4" s="57">
        <v>2011</v>
      </c>
      <c r="J4" s="57">
        <v>2012</v>
      </c>
      <c r="K4" s="57">
        <v>2013</v>
      </c>
      <c r="L4" s="57">
        <v>2014</v>
      </c>
      <c r="M4" s="57">
        <v>2015</v>
      </c>
      <c r="N4" s="57">
        <v>2016</v>
      </c>
      <c r="O4" s="58" t="s">
        <v>35</v>
      </c>
      <c r="P4" s="58" t="s">
        <v>36</v>
      </c>
      <c r="Q4" s="58" t="s">
        <v>24</v>
      </c>
      <c r="R4" s="58" t="s">
        <v>9</v>
      </c>
      <c r="S4" s="58" t="s">
        <v>6</v>
      </c>
      <c r="T4" s="58" t="s">
        <v>37</v>
      </c>
      <c r="U4" s="56"/>
    </row>
    <row r="5" spans="1:21" x14ac:dyDescent="0.2">
      <c r="A5" s="98" t="s">
        <v>5</v>
      </c>
      <c r="B5" s="11" t="s">
        <v>16</v>
      </c>
      <c r="C5" s="63">
        <v>0.4252444740220977</v>
      </c>
      <c r="D5" s="63">
        <v>0.41126630009969006</v>
      </c>
      <c r="E5" s="63">
        <v>0.46185237270989871</v>
      </c>
      <c r="F5" s="63">
        <v>0.4610320230508127</v>
      </c>
      <c r="G5" s="63">
        <v>0.54249920744322844</v>
      </c>
      <c r="H5" s="63">
        <v>0.46786385610813608</v>
      </c>
      <c r="I5" s="63">
        <v>0.31847581493049137</v>
      </c>
      <c r="J5" s="63">
        <v>0.43507242157956882</v>
      </c>
      <c r="K5" s="63">
        <v>0.27847492439849914</v>
      </c>
      <c r="L5" s="63">
        <v>0.22988073016826127</v>
      </c>
      <c r="M5" s="63">
        <v>0.24921060842527207</v>
      </c>
      <c r="N5" s="63">
        <v>0.19457184886639134</v>
      </c>
      <c r="O5" s="54">
        <f>(N5-M5)/M5</f>
        <v>-0.21924732620387077</v>
      </c>
      <c r="P5" s="54">
        <f>(N5-L5)/L5</f>
        <v>-0.15359652492849482</v>
      </c>
      <c r="Q5" s="54">
        <f>(K5-C5)/C5</f>
        <v>-0.34514157993731326</v>
      </c>
      <c r="R5" s="54">
        <f>(L5-C5)/C5</f>
        <v>-0.45941512656478262</v>
      </c>
      <c r="S5" s="54">
        <f>(M5-C5)/C5</f>
        <v>-0.41395920782189422</v>
      </c>
      <c r="T5" s="54">
        <f>(N5-C5)/C5</f>
        <v>-0.54244708455334223</v>
      </c>
      <c r="U5" s="56"/>
    </row>
    <row r="6" spans="1:21" ht="22.5" x14ac:dyDescent="0.2">
      <c r="A6" s="99"/>
      <c r="B6" s="11" t="s">
        <v>17</v>
      </c>
      <c r="C6" s="63">
        <v>0.25131890000000001</v>
      </c>
      <c r="D6" s="63">
        <v>0.21487515999999998</v>
      </c>
      <c r="E6" s="63">
        <v>0.26140790000000003</v>
      </c>
      <c r="F6" s="63">
        <v>0.21452115999999999</v>
      </c>
      <c r="G6" s="63">
        <v>0.19255944436000003</v>
      </c>
      <c r="H6" s="63">
        <v>0.15894484700518</v>
      </c>
      <c r="I6" s="63">
        <v>0.13436125358383999</v>
      </c>
      <c r="J6" s="63">
        <v>8.3040799469650012E-2</v>
      </c>
      <c r="K6" s="63">
        <v>8.1505541848092583E-2</v>
      </c>
      <c r="L6" s="63">
        <v>7.1756291597599983E-2</v>
      </c>
      <c r="M6" s="63">
        <v>3.4244636592370009E-2</v>
      </c>
      <c r="N6" s="63">
        <v>1.1121070459806913E-2</v>
      </c>
      <c r="O6" s="54">
        <f t="shared" ref="O6:O17" si="0">(N6-M6)/M6</f>
        <v>-0.67524635778191378</v>
      </c>
      <c r="P6" s="54">
        <f t="shared" ref="P6:P17" si="1">(N6-L6)/L6</f>
        <v>-0.84501609249579901</v>
      </c>
      <c r="Q6" s="54">
        <f t="shared" ref="Q6:Q17" si="2">(K6-C6)/C6</f>
        <v>-0.67568876893821916</v>
      </c>
      <c r="R6" s="54">
        <f t="shared" ref="R6:R17" si="3">(L6-C6)/C6</f>
        <v>-0.71448111702860395</v>
      </c>
      <c r="S6" s="54">
        <f t="shared" ref="S6:S17" si="4">(M6-C6)/C6</f>
        <v>-0.86374030527600587</v>
      </c>
      <c r="T6" s="54">
        <f t="shared" ref="T6:T17" si="5">(N6-C6)/C6</f>
        <v>-0.95574916785085828</v>
      </c>
      <c r="U6" s="56"/>
    </row>
    <row r="7" spans="1:21" ht="26.65" customHeight="1" x14ac:dyDescent="0.2">
      <c r="A7" s="99"/>
      <c r="B7" s="11" t="s">
        <v>25</v>
      </c>
      <c r="C7" s="63">
        <v>0.21736944595298247</v>
      </c>
      <c r="D7" s="63">
        <v>0.18936758272661786</v>
      </c>
      <c r="E7" s="63">
        <v>0.16289470303414741</v>
      </c>
      <c r="F7" s="63">
        <v>0.14441365769193626</v>
      </c>
      <c r="G7" s="63">
        <v>0.10754346008735945</v>
      </c>
      <c r="H7" s="63">
        <v>0.11612292239149198</v>
      </c>
      <c r="I7" s="63">
        <v>0.12815740183945779</v>
      </c>
      <c r="J7" s="63">
        <v>0.12491000059313626</v>
      </c>
      <c r="K7" s="63">
        <v>0.10855631508039656</v>
      </c>
      <c r="L7" s="63">
        <v>0.11494154944031294</v>
      </c>
      <c r="M7" s="63">
        <v>9.4740165314550734E-2</v>
      </c>
      <c r="N7" s="63">
        <v>9.4511175094480995E-2</v>
      </c>
      <c r="O7" s="54">
        <f t="shared" si="0"/>
        <v>-2.4170342041251319E-3</v>
      </c>
      <c r="P7" s="54">
        <f t="shared" si="1"/>
        <v>-0.17774577117947302</v>
      </c>
      <c r="Q7" s="54">
        <f t="shared" si="2"/>
        <v>-0.5005907357196947</v>
      </c>
      <c r="R7" s="54">
        <f t="shared" si="3"/>
        <v>-0.47121570404529128</v>
      </c>
      <c r="S7" s="54">
        <f t="shared" si="4"/>
        <v>-0.56415141558099546</v>
      </c>
      <c r="T7" s="54">
        <f t="shared" si="5"/>
        <v>-0.56520487651735563</v>
      </c>
      <c r="U7" s="56"/>
    </row>
    <row r="8" spans="1:21" x14ac:dyDescent="0.2">
      <c r="A8" s="99"/>
      <c r="B8" s="12" t="s">
        <v>26</v>
      </c>
      <c r="C8" s="63">
        <v>4.9586787471999987</v>
      </c>
      <c r="D8" s="63">
        <v>5.2533487227999993</v>
      </c>
      <c r="E8" s="63">
        <v>5.1275979119999988</v>
      </c>
      <c r="F8" s="63">
        <v>5.3249336837000003</v>
      </c>
      <c r="G8" s="63">
        <v>5.3573179062999996</v>
      </c>
      <c r="H8" s="63">
        <v>5.4349485414000016</v>
      </c>
      <c r="I8" s="63">
        <v>5.330428995200001</v>
      </c>
      <c r="J8" s="63">
        <v>5.3253853357999983</v>
      </c>
      <c r="K8" s="63">
        <v>5.1999747558999996</v>
      </c>
      <c r="L8" s="63">
        <v>4.8079373481999994</v>
      </c>
      <c r="M8" s="63">
        <v>4.48687287</v>
      </c>
      <c r="N8" s="63">
        <v>4.4849363634999984</v>
      </c>
      <c r="O8" s="54">
        <f t="shared" si="0"/>
        <v>-4.3159379730802486E-4</v>
      </c>
      <c r="P8" s="54">
        <f t="shared" si="1"/>
        <v>-6.7180780718976402E-2</v>
      </c>
      <c r="Q8" s="54">
        <f t="shared" si="2"/>
        <v>4.8661351340062664E-2</v>
      </c>
      <c r="R8" s="54">
        <f t="shared" si="3"/>
        <v>-3.0399508958937487E-2</v>
      </c>
      <c r="S8" s="54">
        <f t="shared" si="4"/>
        <v>-9.5147498205325726E-2</v>
      </c>
      <c r="T8" s="54">
        <f t="shared" si="5"/>
        <v>-9.5538026932578957E-2</v>
      </c>
      <c r="U8" s="56"/>
    </row>
    <row r="9" spans="1:21" ht="24.75" customHeight="1" x14ac:dyDescent="0.2">
      <c r="A9" s="99"/>
      <c r="B9" s="11" t="s">
        <v>27</v>
      </c>
      <c r="C9" s="63">
        <v>0.23801097227126297</v>
      </c>
      <c r="D9" s="63">
        <v>0.17539218716228139</v>
      </c>
      <c r="E9" s="63">
        <v>0.14882369044520918</v>
      </c>
      <c r="F9" s="63">
        <v>0.1561933974341273</v>
      </c>
      <c r="G9" s="63">
        <v>0.15477483009161158</v>
      </c>
      <c r="H9" s="63">
        <v>0.13793752902256207</v>
      </c>
      <c r="I9" s="63">
        <v>0.14557455535326178</v>
      </c>
      <c r="J9" s="63">
        <v>0.11612337958420764</v>
      </c>
      <c r="K9" s="63">
        <v>9.7706391287232477E-2</v>
      </c>
      <c r="L9" s="63">
        <v>9.8664822857327195E-2</v>
      </c>
      <c r="M9" s="63">
        <v>8.3659439091438775E-2</v>
      </c>
      <c r="N9" s="63">
        <v>8.8677835455954993E-2</v>
      </c>
      <c r="O9" s="54">
        <f t="shared" si="0"/>
        <v>5.9986014955600762E-2</v>
      </c>
      <c r="P9" s="54">
        <f t="shared" si="1"/>
        <v>-0.10122135845532036</v>
      </c>
      <c r="Q9" s="54">
        <f t="shared" si="2"/>
        <v>-0.58948786959335742</v>
      </c>
      <c r="R9" s="54">
        <f t="shared" si="3"/>
        <v>-0.58546103183479237</v>
      </c>
      <c r="S9" s="54">
        <f t="shared" si="4"/>
        <v>-0.64850595628805108</v>
      </c>
      <c r="T9" s="54">
        <f t="shared" si="5"/>
        <v>-0.62742122932514144</v>
      </c>
      <c r="U9" s="56"/>
    </row>
    <row r="10" spans="1:21" x14ac:dyDescent="0.2">
      <c r="A10" s="100"/>
      <c r="B10" s="13" t="s">
        <v>19</v>
      </c>
      <c r="C10" s="64">
        <f t="shared" ref="C10:N10" si="6">C5+C6+C7+C8+C9</f>
        <v>6.0906225394463416</v>
      </c>
      <c r="D10" s="64">
        <f t="shared" si="6"/>
        <v>6.2442499527885884</v>
      </c>
      <c r="E10" s="64">
        <f t="shared" si="6"/>
        <v>6.1625765781892543</v>
      </c>
      <c r="F10" s="64">
        <f t="shared" si="6"/>
        <v>6.3010939218768769</v>
      </c>
      <c r="G10" s="64">
        <f t="shared" si="6"/>
        <v>6.3546948482821985</v>
      </c>
      <c r="H10" s="64">
        <f t="shared" si="6"/>
        <v>6.3158176959273717</v>
      </c>
      <c r="I10" s="64">
        <f t="shared" si="6"/>
        <v>6.0569980209070522</v>
      </c>
      <c r="J10" s="64">
        <f t="shared" si="6"/>
        <v>6.0845319370265614</v>
      </c>
      <c r="K10" s="64">
        <f t="shared" si="6"/>
        <v>5.7662179285142203</v>
      </c>
      <c r="L10" s="64">
        <f t="shared" si="6"/>
        <v>5.3231807422635011</v>
      </c>
      <c r="M10" s="64">
        <f t="shared" si="6"/>
        <v>4.9487277194236317</v>
      </c>
      <c r="N10" s="64">
        <f t="shared" si="6"/>
        <v>4.8738182933766323</v>
      </c>
      <c r="O10" s="66">
        <f t="shared" si="0"/>
        <v>-1.5137108019295896E-2</v>
      </c>
      <c r="P10" s="66">
        <f t="shared" si="1"/>
        <v>-8.4416154672176835E-2</v>
      </c>
      <c r="Q10" s="66">
        <f t="shared" si="2"/>
        <v>-5.3262964308014846E-2</v>
      </c>
      <c r="R10" s="66">
        <f t="shared" si="3"/>
        <v>-0.12600383494666598</v>
      </c>
      <c r="S10" s="66">
        <f t="shared" si="4"/>
        <v>-0.18748408929089735</v>
      </c>
      <c r="T10" s="66">
        <f t="shared" si="5"/>
        <v>-0.19978323039869764</v>
      </c>
      <c r="U10" s="56"/>
    </row>
    <row r="11" spans="1:21" ht="20.45" customHeight="1" x14ac:dyDescent="0.2">
      <c r="A11" s="89" t="s">
        <v>23</v>
      </c>
      <c r="B11" s="12" t="s">
        <v>8</v>
      </c>
      <c r="C11" s="63">
        <v>1.4888382540345457</v>
      </c>
      <c r="D11" s="63">
        <v>1.6625839645217424</v>
      </c>
      <c r="E11" s="63">
        <v>1.8634137421680197</v>
      </c>
      <c r="F11" s="63">
        <v>1.8190221698017113</v>
      </c>
      <c r="G11" s="63">
        <v>1.554703821673602</v>
      </c>
      <c r="H11" s="63">
        <v>1.5368919919322381</v>
      </c>
      <c r="I11" s="63">
        <v>1.733841707189824</v>
      </c>
      <c r="J11" s="63">
        <v>1.7341527484298007</v>
      </c>
      <c r="K11" s="63">
        <v>1.7221343126906337</v>
      </c>
      <c r="L11" s="63">
        <v>1.9038310728266203</v>
      </c>
      <c r="M11" s="63">
        <v>1.3758794460797821</v>
      </c>
      <c r="N11" s="63">
        <v>1.8434909210692618</v>
      </c>
      <c r="O11" s="54">
        <f t="shared" si="0"/>
        <v>0.33986369686807916</v>
      </c>
      <c r="P11" s="54">
        <f t="shared" si="1"/>
        <v>-3.1694068144276805E-2</v>
      </c>
      <c r="Q11" s="54">
        <f t="shared" si="2"/>
        <v>0.15669671169711544</v>
      </c>
      <c r="R11" s="54">
        <f t="shared" si="3"/>
        <v>0.27873599947308009</v>
      </c>
      <c r="S11" s="54">
        <f t="shared" si="4"/>
        <v>-7.5870436327560034E-2</v>
      </c>
      <c r="T11" s="54">
        <f t="shared" si="5"/>
        <v>0.23820765356724038</v>
      </c>
      <c r="U11" s="56"/>
    </row>
    <row r="12" spans="1:21" ht="20.45" customHeight="1" x14ac:dyDescent="0.2">
      <c r="A12" s="90"/>
      <c r="B12" s="12" t="s">
        <v>21</v>
      </c>
      <c r="C12" s="63">
        <v>0.11946546336910872</v>
      </c>
      <c r="D12" s="63">
        <v>0.1152303910405973</v>
      </c>
      <c r="E12" s="63">
        <v>0.11797943070461969</v>
      </c>
      <c r="F12" s="63">
        <v>0.11972039570695288</v>
      </c>
      <c r="G12" s="63">
        <v>9.2538475034997666E-2</v>
      </c>
      <c r="H12" s="63">
        <v>9.9164367708819423E-2</v>
      </c>
      <c r="I12" s="63">
        <v>0.10131947736817547</v>
      </c>
      <c r="J12" s="63">
        <v>9.5182521698553416E-2</v>
      </c>
      <c r="K12" s="63">
        <v>8.787554269715353E-2</v>
      </c>
      <c r="L12" s="63">
        <v>9.1780535697620166E-2</v>
      </c>
      <c r="M12" s="63">
        <v>8.5888563695753609E-2</v>
      </c>
      <c r="N12" s="63">
        <v>8.3163925268537567E-2</v>
      </c>
      <c r="O12" s="54">
        <f t="shared" si="0"/>
        <v>-3.1722947852145182E-2</v>
      </c>
      <c r="P12" s="54">
        <f t="shared" si="1"/>
        <v>-9.3882764614393349E-2</v>
      </c>
      <c r="Q12" s="54">
        <f t="shared" si="2"/>
        <v>-0.26442722257187251</v>
      </c>
      <c r="R12" s="54">
        <f t="shared" si="3"/>
        <v>-0.23174000996381103</v>
      </c>
      <c r="S12" s="54">
        <f t="shared" si="4"/>
        <v>-0.28105946879068816</v>
      </c>
      <c r="T12" s="54">
        <f t="shared" si="5"/>
        <v>-0.30386638177103475</v>
      </c>
      <c r="U12" s="56"/>
    </row>
    <row r="13" spans="1:21" s="14" customFormat="1" ht="22.15" customHeight="1" x14ac:dyDescent="0.2">
      <c r="A13" s="91"/>
      <c r="B13" s="13" t="s">
        <v>19</v>
      </c>
      <c r="C13" s="64">
        <f t="shared" ref="C13:N13" si="7">C11+C12</f>
        <v>1.6083037174036545</v>
      </c>
      <c r="D13" s="64">
        <f t="shared" si="7"/>
        <v>1.7778143555623398</v>
      </c>
      <c r="E13" s="64">
        <f t="shared" si="7"/>
        <v>1.9813931728726395</v>
      </c>
      <c r="F13" s="64">
        <f t="shared" si="7"/>
        <v>1.9387425655086641</v>
      </c>
      <c r="G13" s="64">
        <f t="shared" si="7"/>
        <v>1.6472422967085996</v>
      </c>
      <c r="H13" s="64">
        <f t="shared" si="7"/>
        <v>1.6360563596410576</v>
      </c>
      <c r="I13" s="64">
        <f t="shared" si="7"/>
        <v>1.8351611845579994</v>
      </c>
      <c r="J13" s="64">
        <f t="shared" si="7"/>
        <v>1.8293352701283541</v>
      </c>
      <c r="K13" s="64">
        <f t="shared" si="7"/>
        <v>1.8100098553877872</v>
      </c>
      <c r="L13" s="64">
        <f t="shared" si="7"/>
        <v>1.9956116085242406</v>
      </c>
      <c r="M13" s="64">
        <f t="shared" si="7"/>
        <v>1.4617680097755357</v>
      </c>
      <c r="N13" s="64">
        <f t="shared" si="7"/>
        <v>1.9266548463377995</v>
      </c>
      <c r="O13" s="66">
        <f t="shared" si="0"/>
        <v>0.31803051746470379</v>
      </c>
      <c r="P13" s="66">
        <f t="shared" si="1"/>
        <v>-3.45541997710841E-2</v>
      </c>
      <c r="Q13" s="66">
        <f t="shared" si="2"/>
        <v>0.12541545219441175</v>
      </c>
      <c r="R13" s="66">
        <f t="shared" si="3"/>
        <v>0.24081763097944697</v>
      </c>
      <c r="S13" s="66">
        <f t="shared" si="4"/>
        <v>-9.1111962275805078E-2</v>
      </c>
      <c r="T13" s="66">
        <f t="shared" si="5"/>
        <v>0.19794217067909986</v>
      </c>
      <c r="U13" s="62"/>
    </row>
    <row r="14" spans="1:21" x14ac:dyDescent="0.2">
      <c r="A14" s="101" t="s">
        <v>28</v>
      </c>
      <c r="B14" s="101"/>
      <c r="C14" s="65">
        <v>4.0756112569620022</v>
      </c>
      <c r="D14" s="65">
        <v>4.6681013820810131</v>
      </c>
      <c r="E14" s="65">
        <v>4.9784876357319465</v>
      </c>
      <c r="F14" s="65">
        <v>5.4054677053630282</v>
      </c>
      <c r="G14" s="65">
        <v>3.1868952070820002</v>
      </c>
      <c r="H14" s="65">
        <v>3.0844190203689998</v>
      </c>
      <c r="I14" s="65">
        <v>3.6821025711549997</v>
      </c>
      <c r="J14" s="65">
        <v>3.6732532761069998</v>
      </c>
      <c r="K14" s="65">
        <v>4.010283201111176</v>
      </c>
      <c r="L14" s="65">
        <v>3.9263602725569999</v>
      </c>
      <c r="M14" s="65">
        <v>3.7840784595010004</v>
      </c>
      <c r="N14" s="65">
        <v>3.7588983702519996</v>
      </c>
      <c r="O14" s="67">
        <f t="shared" si="0"/>
        <v>-6.6542196517567157E-3</v>
      </c>
      <c r="P14" s="67">
        <f t="shared" si="1"/>
        <v>-4.265067153298762E-2</v>
      </c>
      <c r="Q14" s="67">
        <f t="shared" si="2"/>
        <v>-1.6029020368228734E-2</v>
      </c>
      <c r="R14" s="67">
        <f t="shared" si="3"/>
        <v>-3.6620515303084945E-2</v>
      </c>
      <c r="S14" s="67">
        <f t="shared" si="4"/>
        <v>-7.1531061006616464E-2</v>
      </c>
      <c r="T14" s="67">
        <f t="shared" si="5"/>
        <v>-7.7709297266511948E-2</v>
      </c>
      <c r="U14" s="56"/>
    </row>
    <row r="15" spans="1:21" x14ac:dyDescent="0.2">
      <c r="A15" s="102" t="s">
        <v>22</v>
      </c>
      <c r="B15" s="103"/>
      <c r="C15" s="65">
        <v>7.0814226622138037</v>
      </c>
      <c r="D15" s="65">
        <v>7.1451468398957605</v>
      </c>
      <c r="E15" s="65">
        <v>6.8551275645935412</v>
      </c>
      <c r="F15" s="65">
        <v>6.6712010034020128</v>
      </c>
      <c r="G15" s="65">
        <v>6.6106911139452009</v>
      </c>
      <c r="H15" s="65">
        <v>6.6803161821687933</v>
      </c>
      <c r="I15" s="65">
        <v>6.6031139337612492</v>
      </c>
      <c r="J15" s="65">
        <v>6.4584455738337176</v>
      </c>
      <c r="K15" s="65">
        <v>6.6810665046118531</v>
      </c>
      <c r="L15" s="65">
        <v>6.658197281314111</v>
      </c>
      <c r="M15" s="65">
        <v>6.6234719458461235</v>
      </c>
      <c r="N15" s="65">
        <v>6.7220793188490413</v>
      </c>
      <c r="O15" s="67">
        <f t="shared" si="0"/>
        <v>1.4887565586317443E-2</v>
      </c>
      <c r="P15" s="67">
        <f t="shared" si="1"/>
        <v>9.5944945509818299E-3</v>
      </c>
      <c r="Q15" s="67">
        <f t="shared" si="2"/>
        <v>-5.6536119463428645E-2</v>
      </c>
      <c r="R15" s="67">
        <f t="shared" si="3"/>
        <v>-5.9765586816051361E-2</v>
      </c>
      <c r="S15" s="67">
        <f t="shared" si="4"/>
        <v>-6.4669309856519003E-2</v>
      </c>
      <c r="T15" s="67">
        <f t="shared" si="5"/>
        <v>-5.0744512862112366E-2</v>
      </c>
      <c r="U15" s="56"/>
    </row>
    <row r="16" spans="1:21" x14ac:dyDescent="0.2">
      <c r="A16" s="104" t="s">
        <v>18</v>
      </c>
      <c r="B16" s="104"/>
      <c r="C16" s="63">
        <v>1.1289280853000001</v>
      </c>
      <c r="D16" s="63">
        <v>1.2050216250000001</v>
      </c>
      <c r="E16" s="63">
        <v>1.1285576399999999</v>
      </c>
      <c r="F16" s="63">
        <v>1.0898855648000001</v>
      </c>
      <c r="G16" s="63">
        <v>0.99542226030000003</v>
      </c>
      <c r="H16" s="63">
        <v>0.95105557230000004</v>
      </c>
      <c r="I16" s="63">
        <v>0.90701103727999988</v>
      </c>
      <c r="J16" s="63">
        <v>0.86216647063200003</v>
      </c>
      <c r="K16" s="63">
        <v>0.76261347091200005</v>
      </c>
      <c r="L16" s="63">
        <v>0.75791580291259986</v>
      </c>
      <c r="M16" s="63">
        <v>0.69582912717560008</v>
      </c>
      <c r="N16" s="63">
        <v>0.52205993250640004</v>
      </c>
      <c r="O16" s="54">
        <f t="shared" si="0"/>
        <v>-0.24972969351618921</v>
      </c>
      <c r="P16" s="54">
        <f t="shared" si="1"/>
        <v>-0.31119006821051581</v>
      </c>
      <c r="Q16" s="54">
        <f t="shared" si="2"/>
        <v>-0.32448002592712183</v>
      </c>
      <c r="R16" s="54">
        <f t="shared" si="3"/>
        <v>-0.3286412015241944</v>
      </c>
      <c r="S16" s="54">
        <f t="shared" si="4"/>
        <v>-0.3836373315217052</v>
      </c>
      <c r="T16" s="54">
        <f t="shared" si="5"/>
        <v>-0.53756139181561025</v>
      </c>
      <c r="U16" s="56"/>
    </row>
    <row r="17" spans="1:21" ht="15.75" x14ac:dyDescent="0.2">
      <c r="A17" s="105" t="s">
        <v>20</v>
      </c>
      <c r="B17" s="105"/>
      <c r="C17" s="59">
        <f t="shared" ref="C17:N17" si="8">C10+C13+C14+C15+C16</f>
        <v>19.984888261325803</v>
      </c>
      <c r="D17" s="59">
        <f t="shared" si="8"/>
        <v>21.040334155327699</v>
      </c>
      <c r="E17" s="59">
        <f t="shared" si="8"/>
        <v>21.106142591387382</v>
      </c>
      <c r="F17" s="59">
        <f t="shared" si="8"/>
        <v>21.406390760950579</v>
      </c>
      <c r="G17" s="59">
        <f t="shared" si="8"/>
        <v>18.794945726317998</v>
      </c>
      <c r="H17" s="59">
        <f t="shared" si="8"/>
        <v>18.667664830406224</v>
      </c>
      <c r="I17" s="59">
        <f t="shared" si="8"/>
        <v>19.084386747661302</v>
      </c>
      <c r="J17" s="59">
        <f t="shared" si="8"/>
        <v>18.907732527727635</v>
      </c>
      <c r="K17" s="59">
        <f t="shared" si="8"/>
        <v>19.030190960537038</v>
      </c>
      <c r="L17" s="59">
        <f t="shared" si="8"/>
        <v>18.661265707571452</v>
      </c>
      <c r="M17" s="59">
        <f t="shared" si="8"/>
        <v>17.513875261721893</v>
      </c>
      <c r="N17" s="59">
        <f t="shared" si="8"/>
        <v>17.803510761321874</v>
      </c>
      <c r="O17" s="68">
        <f t="shared" si="0"/>
        <v>1.6537487864436561E-2</v>
      </c>
      <c r="P17" s="68">
        <f t="shared" si="1"/>
        <v>-4.5964457057248824E-2</v>
      </c>
      <c r="Q17" s="69">
        <f t="shared" si="2"/>
        <v>-4.7770960152740474E-2</v>
      </c>
      <c r="R17" s="69">
        <f t="shared" si="3"/>
        <v>-6.6231171095201394E-2</v>
      </c>
      <c r="S17" s="69">
        <f t="shared" si="4"/>
        <v>-0.12364407382680973</v>
      </c>
      <c r="T17" s="69">
        <f t="shared" si="5"/>
        <v>-0.10915134833279354</v>
      </c>
      <c r="U17" s="56"/>
    </row>
    <row r="18" spans="1:21" x14ac:dyDescent="0.2">
      <c r="A18" s="15"/>
      <c r="B18" s="16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53"/>
      <c r="P18" s="53"/>
      <c r="Q18" s="53"/>
      <c r="R18" s="53"/>
      <c r="S18" s="53"/>
      <c r="T18" s="56"/>
      <c r="U18" s="56"/>
    </row>
    <row r="19" spans="1:21" x14ac:dyDescent="0.2"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61"/>
      <c r="N19" s="61"/>
      <c r="O19" s="56"/>
      <c r="P19" s="56"/>
      <c r="Q19" s="56"/>
      <c r="R19" s="56"/>
      <c r="S19" s="56"/>
      <c r="T19" s="56"/>
      <c r="U19" s="56"/>
    </row>
    <row r="20" spans="1:21" ht="15.75" x14ac:dyDescent="0.25">
      <c r="A20" s="9" t="s">
        <v>34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</row>
    <row r="21" spans="1:21" x14ac:dyDescent="0.2"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</row>
    <row r="22" spans="1:21" ht="15" customHeight="1" x14ac:dyDescent="0.2">
      <c r="A22" s="97" t="s">
        <v>2</v>
      </c>
      <c r="B22" s="97" t="s">
        <v>3</v>
      </c>
      <c r="C22" s="92" t="s">
        <v>14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56"/>
      <c r="P22" s="56"/>
      <c r="Q22" s="56"/>
      <c r="R22" s="56"/>
      <c r="S22" s="56"/>
      <c r="T22" s="56"/>
      <c r="U22" s="56"/>
    </row>
    <row r="23" spans="1:21" x14ac:dyDescent="0.2">
      <c r="A23" s="97"/>
      <c r="B23" s="97"/>
      <c r="C23" s="57">
        <v>2005</v>
      </c>
      <c r="D23" s="57">
        <v>2006</v>
      </c>
      <c r="E23" s="57">
        <v>2007</v>
      </c>
      <c r="F23" s="57">
        <v>2008</v>
      </c>
      <c r="G23" s="57">
        <v>2009</v>
      </c>
      <c r="H23" s="57">
        <v>2010</v>
      </c>
      <c r="I23" s="57">
        <v>2011</v>
      </c>
      <c r="J23" s="57">
        <v>2012</v>
      </c>
      <c r="K23" s="57">
        <v>2013</v>
      </c>
      <c r="L23" s="57">
        <v>2014</v>
      </c>
      <c r="M23" s="57">
        <v>2015</v>
      </c>
      <c r="N23" s="57">
        <v>2016</v>
      </c>
      <c r="O23" s="56"/>
      <c r="P23" s="56"/>
      <c r="Q23" s="56"/>
      <c r="R23" s="56"/>
      <c r="S23" s="56"/>
      <c r="T23" s="56"/>
      <c r="U23" s="56"/>
    </row>
    <row r="24" spans="1:21" x14ac:dyDescent="0.2">
      <c r="A24" s="98" t="s">
        <v>5</v>
      </c>
      <c r="B24" s="11" t="s">
        <v>16</v>
      </c>
      <c r="C24" s="54">
        <f>C5/C$17</f>
        <v>2.1278301307544406E-2</v>
      </c>
      <c r="D24" s="54">
        <f t="shared" ref="D24:M24" si="9">D5/D$17</f>
        <v>1.9546566944401492E-2</v>
      </c>
      <c r="E24" s="54">
        <f t="shared" si="9"/>
        <v>2.1882367690359637E-2</v>
      </c>
      <c r="F24" s="54">
        <f t="shared" si="9"/>
        <v>2.1537120769178183E-2</v>
      </c>
      <c r="G24" s="54">
        <f t="shared" si="9"/>
        <v>2.8864100771708166E-2</v>
      </c>
      <c r="H24" s="54">
        <f t="shared" si="9"/>
        <v>2.50627949643745E-2</v>
      </c>
      <c r="I24" s="54">
        <f t="shared" si="9"/>
        <v>1.6687767814678092E-2</v>
      </c>
      <c r="J24" s="54">
        <f t="shared" si="9"/>
        <v>2.3010290680891953E-2</v>
      </c>
      <c r="K24" s="54">
        <f t="shared" si="9"/>
        <v>1.4633322649046107E-2</v>
      </c>
      <c r="L24" s="54">
        <f t="shared" si="9"/>
        <v>1.2318603345055612E-2</v>
      </c>
      <c r="M24" s="54">
        <f t="shared" si="9"/>
        <v>1.4229324161623079E-2</v>
      </c>
      <c r="N24" s="54">
        <f t="shared" ref="N24" si="10">N5/N$17</f>
        <v>1.0928847207433865E-2</v>
      </c>
      <c r="O24" s="56"/>
      <c r="P24" s="56"/>
      <c r="Q24" s="56"/>
      <c r="R24" s="56"/>
      <c r="S24" s="56"/>
      <c r="T24" s="56"/>
      <c r="U24" s="56"/>
    </row>
    <row r="25" spans="1:21" ht="22.5" x14ac:dyDescent="0.2">
      <c r="A25" s="99"/>
      <c r="B25" s="11" t="s">
        <v>17</v>
      </c>
      <c r="C25" s="54">
        <f t="shared" ref="C25:M36" si="11">C6/C$17</f>
        <v>1.2575446843320376E-2</v>
      </c>
      <c r="D25" s="54">
        <f t="shared" si="11"/>
        <v>1.0212535524089605E-2</v>
      </c>
      <c r="E25" s="54">
        <f t="shared" si="11"/>
        <v>1.2385394387824836E-2</v>
      </c>
      <c r="F25" s="54">
        <f t="shared" si="11"/>
        <v>1.0021360555153852E-2</v>
      </c>
      <c r="G25" s="54">
        <f t="shared" si="11"/>
        <v>1.0245278021226996E-2</v>
      </c>
      <c r="H25" s="54">
        <f t="shared" si="11"/>
        <v>8.5144472246088225E-3</v>
      </c>
      <c r="I25" s="54">
        <f t="shared" si="11"/>
        <v>7.0403757459120506E-3</v>
      </c>
      <c r="J25" s="54">
        <f t="shared" si="11"/>
        <v>4.3918962439241788E-3</v>
      </c>
      <c r="K25" s="54">
        <f t="shared" si="11"/>
        <v>4.2829597462847781E-3</v>
      </c>
      <c r="L25" s="54">
        <f t="shared" si="11"/>
        <v>3.8451996087535607E-3</v>
      </c>
      <c r="M25" s="54">
        <f t="shared" si="11"/>
        <v>1.9552860849257423E-3</v>
      </c>
      <c r="N25" s="54">
        <f t="shared" ref="N25" si="12">N6/N$17</f>
        <v>6.2465603604247751E-4</v>
      </c>
      <c r="O25" s="56"/>
      <c r="P25" s="56"/>
      <c r="Q25" s="56"/>
      <c r="R25" s="56"/>
      <c r="S25" s="56"/>
      <c r="T25" s="56"/>
      <c r="U25" s="56"/>
    </row>
    <row r="26" spans="1:21" ht="22.5" x14ac:dyDescent="0.2">
      <c r="A26" s="99"/>
      <c r="B26" s="11" t="s">
        <v>25</v>
      </c>
      <c r="C26" s="54">
        <f t="shared" si="11"/>
        <v>1.0876690582935594E-2</v>
      </c>
      <c r="D26" s="54">
        <f t="shared" si="11"/>
        <v>9.0002174551333074E-3</v>
      </c>
      <c r="E26" s="54">
        <f t="shared" si="11"/>
        <v>7.7178812911374234E-3</v>
      </c>
      <c r="F26" s="54">
        <f t="shared" si="11"/>
        <v>6.7462870927020007E-3</v>
      </c>
      <c r="G26" s="54">
        <f t="shared" si="11"/>
        <v>5.7219351230564913E-3</v>
      </c>
      <c r="H26" s="54">
        <f t="shared" si="11"/>
        <v>6.2205382112040554E-3</v>
      </c>
      <c r="I26" s="54">
        <f t="shared" si="11"/>
        <v>6.7153010224529665E-3</v>
      </c>
      <c r="J26" s="54">
        <f t="shared" si="11"/>
        <v>6.6062919183968467E-3</v>
      </c>
      <c r="K26" s="54">
        <f t="shared" si="11"/>
        <v>5.7044259464085314E-3</v>
      </c>
      <c r="L26" s="54">
        <f t="shared" si="11"/>
        <v>6.1593651385435022E-3</v>
      </c>
      <c r="M26" s="54">
        <f t="shared" si="11"/>
        <v>5.4094347423847226E-3</v>
      </c>
      <c r="N26" s="54">
        <f t="shared" ref="N26" si="13">N7/N$17</f>
        <v>5.3085695490917729E-3</v>
      </c>
      <c r="O26" s="56"/>
      <c r="P26" s="56"/>
      <c r="Q26" s="56"/>
      <c r="R26" s="56"/>
      <c r="S26" s="56"/>
      <c r="T26" s="56"/>
      <c r="U26" s="56"/>
    </row>
    <row r="27" spans="1:21" x14ac:dyDescent="0.2">
      <c r="A27" s="99"/>
      <c r="B27" s="12" t="s">
        <v>26</v>
      </c>
      <c r="C27" s="54">
        <f t="shared" si="11"/>
        <v>0.24812141465888979</v>
      </c>
      <c r="D27" s="54">
        <f t="shared" si="11"/>
        <v>0.24967990926464351</v>
      </c>
      <c r="E27" s="54">
        <f t="shared" si="11"/>
        <v>0.24294339383892807</v>
      </c>
      <c r="F27" s="54">
        <f t="shared" si="11"/>
        <v>0.24875439036709146</v>
      </c>
      <c r="G27" s="54">
        <f t="shared" si="11"/>
        <v>0.28504034990632127</v>
      </c>
      <c r="H27" s="54">
        <f t="shared" si="11"/>
        <v>0.29114238930128322</v>
      </c>
      <c r="I27" s="54">
        <f t="shared" si="11"/>
        <v>0.27930837210963666</v>
      </c>
      <c r="J27" s="54">
        <f t="shared" si="11"/>
        <v>0.28165118836912234</v>
      </c>
      <c r="K27" s="54">
        <f t="shared" si="11"/>
        <v>0.2732486902881428</v>
      </c>
      <c r="L27" s="54">
        <f t="shared" si="11"/>
        <v>0.25764261779142189</v>
      </c>
      <c r="M27" s="54">
        <f t="shared" si="11"/>
        <v>0.2561896098350348</v>
      </c>
      <c r="N27" s="54">
        <f t="shared" ref="N27" si="14">N8/N$17</f>
        <v>0.25191303129063297</v>
      </c>
      <c r="O27" s="56"/>
      <c r="P27" s="56"/>
      <c r="Q27" s="56"/>
      <c r="R27" s="56"/>
      <c r="S27" s="56"/>
      <c r="T27" s="56"/>
      <c r="U27" s="56"/>
    </row>
    <row r="28" spans="1:21" ht="22.5" x14ac:dyDescent="0.2">
      <c r="A28" s="99"/>
      <c r="B28" s="11" t="s">
        <v>27</v>
      </c>
      <c r="C28" s="54">
        <f t="shared" si="11"/>
        <v>1.1909547311898418E-2</v>
      </c>
      <c r="D28" s="54">
        <f t="shared" si="11"/>
        <v>8.3359981769999449E-3</v>
      </c>
      <c r="E28" s="54">
        <f t="shared" si="11"/>
        <v>7.0512027387675518E-3</v>
      </c>
      <c r="F28" s="54">
        <f t="shared" si="11"/>
        <v>7.2965778854721481E-3</v>
      </c>
      <c r="G28" s="54">
        <f t="shared" si="11"/>
        <v>8.2349176393143302E-3</v>
      </c>
      <c r="H28" s="54">
        <f t="shared" si="11"/>
        <v>7.3891153647609401E-3</v>
      </c>
      <c r="I28" s="54">
        <f t="shared" si="11"/>
        <v>7.6279399111999881E-3</v>
      </c>
      <c r="J28" s="54">
        <f t="shared" si="11"/>
        <v>6.1415814621830567E-3</v>
      </c>
      <c r="K28" s="54">
        <f t="shared" si="11"/>
        <v>5.1342832812264734E-3</v>
      </c>
      <c r="L28" s="54">
        <f t="shared" si="11"/>
        <v>5.2871452774661378E-3</v>
      </c>
      <c r="M28" s="54">
        <f t="shared" si="11"/>
        <v>4.7767520232534603E-3</v>
      </c>
      <c r="N28" s="54">
        <f t="shared" ref="N28" si="15">N9/N$17</f>
        <v>4.9809184629251652E-3</v>
      </c>
      <c r="O28" s="56"/>
      <c r="P28" s="56"/>
      <c r="Q28" s="56"/>
      <c r="R28" s="56"/>
      <c r="S28" s="56"/>
      <c r="T28" s="56"/>
      <c r="U28" s="56"/>
    </row>
    <row r="29" spans="1:21" x14ac:dyDescent="0.2">
      <c r="A29" s="100"/>
      <c r="B29" s="13" t="s">
        <v>19</v>
      </c>
      <c r="C29" s="55">
        <f t="shared" si="11"/>
        <v>0.30476140070458857</v>
      </c>
      <c r="D29" s="55">
        <f t="shared" si="11"/>
        <v>0.29677522736526785</v>
      </c>
      <c r="E29" s="55">
        <f t="shared" si="11"/>
        <v>0.29198023994701755</v>
      </c>
      <c r="F29" s="55">
        <f t="shared" si="11"/>
        <v>0.29435573666959763</v>
      </c>
      <c r="G29" s="55">
        <f t="shared" si="11"/>
        <v>0.3381065814616272</v>
      </c>
      <c r="H29" s="55">
        <f t="shared" si="11"/>
        <v>0.3383292850662315</v>
      </c>
      <c r="I29" s="55">
        <f t="shared" si="11"/>
        <v>0.31737975660387974</v>
      </c>
      <c r="J29" s="55">
        <f t="shared" si="11"/>
        <v>0.32180124867451843</v>
      </c>
      <c r="K29" s="55">
        <f t="shared" si="11"/>
        <v>0.30300368191110866</v>
      </c>
      <c r="L29" s="55">
        <f t="shared" si="11"/>
        <v>0.28525293116124067</v>
      </c>
      <c r="M29" s="55">
        <f t="shared" si="11"/>
        <v>0.28256040684722183</v>
      </c>
      <c r="N29" s="55">
        <f t="shared" ref="N29" si="16">N10/N$17</f>
        <v>0.27375602254612624</v>
      </c>
      <c r="O29" s="56"/>
      <c r="P29" s="56"/>
      <c r="Q29" s="56"/>
      <c r="R29" s="56"/>
      <c r="S29" s="56"/>
      <c r="T29" s="56"/>
      <c r="U29" s="56"/>
    </row>
    <row r="30" spans="1:21" x14ac:dyDescent="0.2">
      <c r="A30" s="89" t="s">
        <v>23</v>
      </c>
      <c r="B30" s="12" t="s">
        <v>8</v>
      </c>
      <c r="C30" s="54">
        <f t="shared" si="11"/>
        <v>7.4498202570174171E-2</v>
      </c>
      <c r="D30" s="54">
        <f t="shared" si="11"/>
        <v>7.9018895434260661E-2</v>
      </c>
      <c r="E30" s="54">
        <f t="shared" si="11"/>
        <v>8.828774533762547E-2</v>
      </c>
      <c r="F30" s="54">
        <f t="shared" si="11"/>
        <v>8.4975659377383772E-2</v>
      </c>
      <c r="G30" s="54">
        <f t="shared" si="11"/>
        <v>8.2719250393822469E-2</v>
      </c>
      <c r="H30" s="54">
        <f t="shared" si="11"/>
        <v>8.2329097179253033E-2</v>
      </c>
      <c r="I30" s="54">
        <f t="shared" si="11"/>
        <v>9.0851318940195852E-2</v>
      </c>
      <c r="J30" s="54">
        <f t="shared" si="11"/>
        <v>9.1716589807197477E-2</v>
      </c>
      <c r="K30" s="54">
        <f t="shared" si="11"/>
        <v>9.0494851904630316E-2</v>
      </c>
      <c r="L30" s="54">
        <f t="shared" si="11"/>
        <v>0.10202046863596059</v>
      </c>
      <c r="M30" s="54">
        <f t="shared" si="11"/>
        <v>7.8559395080704211E-2</v>
      </c>
      <c r="N30" s="54">
        <f t="shared" ref="N30" si="17">N11/N$17</f>
        <v>0.10354648281361706</v>
      </c>
      <c r="O30" s="56"/>
      <c r="P30" s="56"/>
      <c r="Q30" s="56"/>
      <c r="R30" s="56"/>
      <c r="S30" s="56"/>
      <c r="T30" s="56"/>
      <c r="U30" s="56"/>
    </row>
    <row r="31" spans="1:21" x14ac:dyDescent="0.2">
      <c r="A31" s="90"/>
      <c r="B31" s="12" t="s">
        <v>21</v>
      </c>
      <c r="C31" s="54">
        <f t="shared" si="11"/>
        <v>5.977789908402688E-3</v>
      </c>
      <c r="D31" s="54">
        <f t="shared" si="11"/>
        <v>5.4766426326655748E-3</v>
      </c>
      <c r="E31" s="54">
        <f t="shared" si="11"/>
        <v>5.5898149173294522E-3</v>
      </c>
      <c r="F31" s="54">
        <f t="shared" si="11"/>
        <v>5.5927408335152964E-3</v>
      </c>
      <c r="G31" s="54">
        <f t="shared" si="11"/>
        <v>4.9235829878145811E-3</v>
      </c>
      <c r="H31" s="54">
        <f t="shared" si="11"/>
        <v>5.3120927877009418E-3</v>
      </c>
      <c r="I31" s="54">
        <f t="shared" si="11"/>
        <v>5.3090245292053556E-3</v>
      </c>
      <c r="J31" s="54">
        <f t="shared" si="11"/>
        <v>5.0340526850044575E-3</v>
      </c>
      <c r="K31" s="54">
        <f t="shared" si="11"/>
        <v>4.6176910615022887E-3</v>
      </c>
      <c r="L31" s="54">
        <f t="shared" si="11"/>
        <v>4.9182374409031627E-3</v>
      </c>
      <c r="M31" s="54">
        <f t="shared" si="11"/>
        <v>4.9040296571867554E-3</v>
      </c>
      <c r="N31" s="54">
        <f t="shared" ref="N31" si="18">N12/N$17</f>
        <v>4.6712093127840373E-3</v>
      </c>
      <c r="O31" s="56"/>
      <c r="P31" s="56"/>
      <c r="Q31" s="56"/>
      <c r="R31" s="56"/>
      <c r="S31" s="56"/>
      <c r="T31" s="56"/>
      <c r="U31" s="56"/>
    </row>
    <row r="32" spans="1:21" x14ac:dyDescent="0.2">
      <c r="A32" s="91"/>
      <c r="B32" s="13" t="s">
        <v>19</v>
      </c>
      <c r="C32" s="55">
        <f t="shared" si="11"/>
        <v>8.0475992478576869E-2</v>
      </c>
      <c r="D32" s="55">
        <f t="shared" si="11"/>
        <v>8.4495538066926237E-2</v>
      </c>
      <c r="E32" s="55">
        <f t="shared" si="11"/>
        <v>9.3877560254954931E-2</v>
      </c>
      <c r="F32" s="55">
        <f t="shared" si="11"/>
        <v>9.0568400210899055E-2</v>
      </c>
      <c r="G32" s="55">
        <f t="shared" si="11"/>
        <v>8.7642833381637045E-2</v>
      </c>
      <c r="H32" s="55">
        <f t="shared" si="11"/>
        <v>8.764118996695397E-2</v>
      </c>
      <c r="I32" s="55">
        <f t="shared" si="11"/>
        <v>9.6160343469401208E-2</v>
      </c>
      <c r="J32" s="55">
        <f t="shared" si="11"/>
        <v>9.675064249220193E-2</v>
      </c>
      <c r="K32" s="55">
        <f t="shared" si="11"/>
        <v>9.5112542966132599E-2</v>
      </c>
      <c r="L32" s="55">
        <f t="shared" si="11"/>
        <v>0.10693870607686376</v>
      </c>
      <c r="M32" s="55">
        <f t="shared" si="11"/>
        <v>8.3463424737890965E-2</v>
      </c>
      <c r="N32" s="55">
        <f t="shared" ref="N32" si="19">N13/N$17</f>
        <v>0.1082176921264011</v>
      </c>
      <c r="O32" s="56"/>
      <c r="P32" s="56"/>
      <c r="Q32" s="56"/>
      <c r="R32" s="56"/>
      <c r="S32" s="56"/>
      <c r="T32" s="56"/>
      <c r="U32" s="56"/>
    </row>
    <row r="33" spans="1:21" x14ac:dyDescent="0.2">
      <c r="A33" s="101" t="s">
        <v>28</v>
      </c>
      <c r="B33" s="101"/>
      <c r="C33" s="55">
        <f t="shared" si="11"/>
        <v>0.20393465320739426</v>
      </c>
      <c r="D33" s="55">
        <f t="shared" si="11"/>
        <v>0.22186441278067756</v>
      </c>
      <c r="E33" s="55">
        <f t="shared" si="11"/>
        <v>0.2358786127865676</v>
      </c>
      <c r="F33" s="55">
        <f t="shared" si="11"/>
        <v>0.25251653890312292</v>
      </c>
      <c r="G33" s="55">
        <f t="shared" si="11"/>
        <v>0.16956128809776166</v>
      </c>
      <c r="H33" s="55">
        <f t="shared" si="11"/>
        <v>0.16522789799316748</v>
      </c>
      <c r="I33" s="55">
        <f t="shared" si="11"/>
        <v>0.19293795602870095</v>
      </c>
      <c r="J33" s="55">
        <f t="shared" si="11"/>
        <v>0.19427254276631434</v>
      </c>
      <c r="K33" s="55">
        <f t="shared" si="11"/>
        <v>0.21073268310482601</v>
      </c>
      <c r="L33" s="55">
        <f t="shared" si="11"/>
        <v>0.21040160587628062</v>
      </c>
      <c r="M33" s="55">
        <f t="shared" si="11"/>
        <v>0.2160617454990921</v>
      </c>
      <c r="N33" s="55">
        <f t="shared" ref="N33" si="20">N14/N$17</f>
        <v>0.21113242329811746</v>
      </c>
      <c r="O33" s="56"/>
      <c r="P33" s="56"/>
      <c r="Q33" s="56"/>
      <c r="R33" s="56"/>
      <c r="S33" s="56"/>
      <c r="T33" s="56"/>
      <c r="U33" s="56"/>
    </row>
    <row r="34" spans="1:21" x14ac:dyDescent="0.2">
      <c r="A34" s="102" t="s">
        <v>22</v>
      </c>
      <c r="B34" s="103"/>
      <c r="C34" s="55">
        <f t="shared" si="11"/>
        <v>0.35433886692864702</v>
      </c>
      <c r="D34" s="55">
        <f t="shared" si="11"/>
        <v>0.33959284045336857</v>
      </c>
      <c r="E34" s="55">
        <f t="shared" si="11"/>
        <v>0.32479300918732823</v>
      </c>
      <c r="F34" s="55">
        <f t="shared" si="11"/>
        <v>0.31164529686020592</v>
      </c>
      <c r="G34" s="55">
        <f t="shared" si="11"/>
        <v>0.35172706589348907</v>
      </c>
      <c r="H34" s="55">
        <f t="shared" si="11"/>
        <v>0.35785494558954023</v>
      </c>
      <c r="I34" s="55">
        <f t="shared" si="11"/>
        <v>0.34599560473539598</v>
      </c>
      <c r="J34" s="55">
        <f t="shared" si="11"/>
        <v>0.34157694818046513</v>
      </c>
      <c r="K34" s="55">
        <f t="shared" si="11"/>
        <v>0.35107721821953336</v>
      </c>
      <c r="L34" s="55">
        <f t="shared" si="11"/>
        <v>0.35679237333899999</v>
      </c>
      <c r="M34" s="55">
        <f t="shared" si="11"/>
        <v>0.37818425944384226</v>
      </c>
      <c r="N34" s="55">
        <f t="shared" ref="N34" si="21">N15/N$17</f>
        <v>0.37757043590822315</v>
      </c>
      <c r="O34" s="56"/>
      <c r="P34" s="56"/>
      <c r="Q34" s="56"/>
      <c r="R34" s="56"/>
      <c r="S34" s="56"/>
      <c r="T34" s="56"/>
      <c r="U34" s="56"/>
    </row>
    <row r="35" spans="1:21" x14ac:dyDescent="0.2">
      <c r="A35" s="104" t="s">
        <v>18</v>
      </c>
      <c r="B35" s="104"/>
      <c r="C35" s="54">
        <f t="shared" si="11"/>
        <v>5.6489086680793214E-2</v>
      </c>
      <c r="D35" s="54">
        <f t="shared" si="11"/>
        <v>5.7271981333759957E-2</v>
      </c>
      <c r="E35" s="54">
        <f t="shared" si="11"/>
        <v>5.3470577824131713E-2</v>
      </c>
      <c r="F35" s="54">
        <f t="shared" si="11"/>
        <v>5.0914027356174556E-2</v>
      </c>
      <c r="G35" s="54">
        <f t="shared" si="11"/>
        <v>5.2962231165485096E-2</v>
      </c>
      <c r="H35" s="54">
        <f t="shared" si="11"/>
        <v>5.0946681384106698E-2</v>
      </c>
      <c r="I35" s="54">
        <f t="shared" si="11"/>
        <v>4.7526339162622014E-2</v>
      </c>
      <c r="J35" s="54">
        <f t="shared" si="11"/>
        <v>4.5598617886500041E-2</v>
      </c>
      <c r="K35" s="54">
        <f t="shared" si="11"/>
        <v>4.007387379839928E-2</v>
      </c>
      <c r="L35" s="54">
        <f t="shared" si="11"/>
        <v>4.0614383546614952E-2</v>
      </c>
      <c r="M35" s="54">
        <f t="shared" si="11"/>
        <v>3.9730163471952754E-2</v>
      </c>
      <c r="N35" s="54">
        <f t="shared" ref="N35" si="22">N16/N$17</f>
        <v>2.9323426121131972E-2</v>
      </c>
      <c r="O35" s="56"/>
      <c r="P35" s="56"/>
      <c r="Q35" s="56"/>
      <c r="R35" s="56"/>
      <c r="S35" s="56"/>
      <c r="T35" s="56"/>
      <c r="U35" s="56"/>
    </row>
    <row r="36" spans="1:21" ht="15" x14ac:dyDescent="0.2">
      <c r="A36" s="105" t="s">
        <v>20</v>
      </c>
      <c r="B36" s="105"/>
      <c r="C36" s="54">
        <f t="shared" si="11"/>
        <v>1</v>
      </c>
      <c r="D36" s="54">
        <f t="shared" si="11"/>
        <v>1</v>
      </c>
      <c r="E36" s="54">
        <f t="shared" si="11"/>
        <v>1</v>
      </c>
      <c r="F36" s="54">
        <f t="shared" si="11"/>
        <v>1</v>
      </c>
      <c r="G36" s="54">
        <f t="shared" si="11"/>
        <v>1</v>
      </c>
      <c r="H36" s="54">
        <f t="shared" si="11"/>
        <v>1</v>
      </c>
      <c r="I36" s="54">
        <f t="shared" si="11"/>
        <v>1</v>
      </c>
      <c r="J36" s="54">
        <f t="shared" si="11"/>
        <v>1</v>
      </c>
      <c r="K36" s="54">
        <f t="shared" si="11"/>
        <v>1</v>
      </c>
      <c r="L36" s="54">
        <f t="shared" si="11"/>
        <v>1</v>
      </c>
      <c r="M36" s="54">
        <f t="shared" si="11"/>
        <v>1</v>
      </c>
      <c r="N36" s="54">
        <f t="shared" ref="N36" si="23">N17/N$17</f>
        <v>1</v>
      </c>
      <c r="O36" s="56"/>
      <c r="P36" s="56"/>
      <c r="Q36" s="56"/>
      <c r="R36" s="56"/>
      <c r="S36" s="56"/>
      <c r="T36" s="56"/>
      <c r="U36" s="56"/>
    </row>
    <row r="37" spans="1:21" x14ac:dyDescent="0.2"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</row>
    <row r="38" spans="1:21" x14ac:dyDescent="0.2"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</row>
    <row r="39" spans="1:21" x14ac:dyDescent="0.2"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</row>
    <row r="40" spans="1:21" x14ac:dyDescent="0.2"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</row>
    <row r="41" spans="1:21" x14ac:dyDescent="0.2"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</row>
    <row r="42" spans="1:21" x14ac:dyDescent="0.2"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</row>
    <row r="43" spans="1:21" x14ac:dyDescent="0.2"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</row>
    <row r="44" spans="1:21" x14ac:dyDescent="0.2"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</row>
    <row r="45" spans="1:21" x14ac:dyDescent="0.2"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</row>
    <row r="46" spans="1:21" x14ac:dyDescent="0.2"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</row>
    <row r="47" spans="1:21" x14ac:dyDescent="0.2"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</row>
    <row r="48" spans="1:21" x14ac:dyDescent="0.2"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</row>
    <row r="49" spans="3:20" x14ac:dyDescent="0.2"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</row>
  </sheetData>
  <mergeCells count="19">
    <mergeCell ref="A36:B36"/>
    <mergeCell ref="A24:A29"/>
    <mergeCell ref="A30:A32"/>
    <mergeCell ref="A33:B33"/>
    <mergeCell ref="A34:B34"/>
    <mergeCell ref="A35:B35"/>
    <mergeCell ref="A11:A13"/>
    <mergeCell ref="C22:N22"/>
    <mergeCell ref="C3:N3"/>
    <mergeCell ref="O3:T3"/>
    <mergeCell ref="A3:A4"/>
    <mergeCell ref="B3:B4"/>
    <mergeCell ref="A5:A10"/>
    <mergeCell ref="A14:B14"/>
    <mergeCell ref="A15:B15"/>
    <mergeCell ref="A16:B16"/>
    <mergeCell ref="A17:B17"/>
    <mergeCell ref="A22:A23"/>
    <mergeCell ref="B22:B2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PM10</vt:lpstr>
      <vt:lpstr>CO</vt:lpstr>
      <vt:lpstr>TSP</vt:lpstr>
    </vt:vector>
  </TitlesOfParts>
  <Company>UAB Penki kontinentai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Steigvilė</dc:creator>
  <cp:lastModifiedBy>Vilma Bimbaitė</cp:lastModifiedBy>
  <dcterms:created xsi:type="dcterms:W3CDTF">2017-02-16T09:43:55Z</dcterms:created>
  <dcterms:modified xsi:type="dcterms:W3CDTF">2018-04-24T13:33:45Z</dcterms:modified>
</cp:coreProperties>
</file>