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unas\Desktop\"/>
    </mc:Choice>
  </mc:AlternateContent>
  <bookViews>
    <workbookView xWindow="0" yWindow="0" windowWidth="28800" windowHeight="12435" tabRatio="810" firstSheet="1" activeTab="7"/>
  </bookViews>
  <sheets>
    <sheet name="Dioksinai furanai (Dx)" sheetId="67" r:id="rId1"/>
    <sheet name="Benzo(a)pyrenas" sheetId="46" r:id="rId2"/>
    <sheet name="Benzo(b)fluorantenas" sheetId="49" r:id="rId3"/>
    <sheet name="Benzo(k)fluorantenas" sheetId="57" r:id="rId4"/>
    <sheet name="Indeno pyrenas (1,2,3-cd)" sheetId="60" r:id="rId5"/>
    <sheet name="Policikliniai aromatiniai (PAH)" sheetId="61" r:id="rId6"/>
    <sheet name="Heksachlorobenzenas (HCB)" sheetId="63" r:id="rId7"/>
    <sheet name="Polichlorinti bifenilai (PCB)" sheetId="65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65" l="1"/>
  <c r="Z6" i="65"/>
  <c r="Z7" i="65"/>
  <c r="Z8" i="65"/>
  <c r="Z10" i="65"/>
  <c r="Z11" i="65"/>
  <c r="Z5" i="65"/>
  <c r="Q6" i="65"/>
  <c r="Q7" i="65"/>
  <c r="Q8" i="65"/>
  <c r="Q11" i="65"/>
  <c r="Q5" i="65"/>
  <c r="P9" i="65"/>
  <c r="P12" i="65" s="1"/>
  <c r="P20" i="65" s="1"/>
  <c r="AE27" i="61"/>
  <c r="AG15" i="61"/>
  <c r="AI6" i="61"/>
  <c r="AI7" i="61"/>
  <c r="AI8" i="61"/>
  <c r="AI9" i="61"/>
  <c r="AI10" i="61"/>
  <c r="AI11" i="61"/>
  <c r="AI12" i="61"/>
  <c r="AI13" i="61"/>
  <c r="AI14" i="61"/>
  <c r="AI15" i="61"/>
  <c r="AI16" i="61"/>
  <c r="AI5" i="61"/>
  <c r="AN14" i="61"/>
  <c r="AM14" i="61"/>
  <c r="AL14" i="61"/>
  <c r="AK14" i="61"/>
  <c r="AJ14" i="61"/>
  <c r="AH14" i="61"/>
  <c r="AG14" i="61"/>
  <c r="AF14" i="61"/>
  <c r="C16" i="61"/>
  <c r="AE20" i="63"/>
  <c r="AF6" i="63"/>
  <c r="AF7" i="63"/>
  <c r="AF8" i="63"/>
  <c r="AF10" i="63"/>
  <c r="AF11" i="63"/>
  <c r="AF5" i="63"/>
  <c r="AE9" i="63"/>
  <c r="AE12" i="63" s="1"/>
  <c r="AE21" i="63" s="1"/>
  <c r="P25" i="65" l="1"/>
  <c r="P24" i="65"/>
  <c r="P26" i="65"/>
  <c r="P23" i="65"/>
  <c r="P22" i="65"/>
  <c r="P19" i="65"/>
  <c r="P21" i="65"/>
  <c r="AE19" i="63"/>
  <c r="AE26" i="63"/>
  <c r="AE25" i="63"/>
  <c r="AE24" i="63"/>
  <c r="AE23" i="63"/>
  <c r="AE22" i="63"/>
  <c r="AF6" i="61"/>
  <c r="AF7" i="61"/>
  <c r="AF8" i="61"/>
  <c r="AF9" i="61"/>
  <c r="AF11" i="61"/>
  <c r="AF12" i="61"/>
  <c r="AF15" i="61"/>
  <c r="AF5" i="61"/>
  <c r="AE10" i="61"/>
  <c r="AE13" i="61"/>
  <c r="AE16" i="61" l="1"/>
  <c r="AE23" i="61" s="1"/>
  <c r="AO6" i="60"/>
  <c r="AO7" i="60"/>
  <c r="AO8" i="60"/>
  <c r="AO9" i="60"/>
  <c r="AO10" i="60"/>
  <c r="AO11" i="60"/>
  <c r="AO13" i="60"/>
  <c r="AO15" i="60"/>
  <c r="AO5" i="60"/>
  <c r="AF6" i="60"/>
  <c r="AF7" i="60"/>
  <c r="AF8" i="60"/>
  <c r="AF9" i="60"/>
  <c r="AF10" i="60"/>
  <c r="AF11" i="60"/>
  <c r="AF13" i="60"/>
  <c r="AF14" i="60"/>
  <c r="AF15" i="60"/>
  <c r="AF5" i="60"/>
  <c r="AE10" i="60"/>
  <c r="AE13" i="60"/>
  <c r="AE23" i="67"/>
  <c r="AE24" i="67"/>
  <c r="AE25" i="67"/>
  <c r="AE26" i="67"/>
  <c r="AE27" i="67"/>
  <c r="AE28" i="67"/>
  <c r="AE29" i="67"/>
  <c r="AE30" i="67"/>
  <c r="AF15" i="67"/>
  <c r="AF16" i="67"/>
  <c r="C16" i="67"/>
  <c r="AF11" i="67"/>
  <c r="AE22" i="57"/>
  <c r="AE23" i="57"/>
  <c r="AE24" i="57"/>
  <c r="AE25" i="57"/>
  <c r="AE26" i="57"/>
  <c r="AE27" i="57"/>
  <c r="AE28" i="57"/>
  <c r="AE29" i="57"/>
  <c r="AE30" i="57"/>
  <c r="AE31" i="57"/>
  <c r="AE32" i="57"/>
  <c r="AE10" i="57"/>
  <c r="AE15" i="57"/>
  <c r="AE13" i="57"/>
  <c r="AF6" i="57"/>
  <c r="AF7" i="57"/>
  <c r="AF8" i="57"/>
  <c r="AF9" i="57"/>
  <c r="AF11" i="57"/>
  <c r="AF14" i="57"/>
  <c r="AF5" i="57"/>
  <c r="AO6" i="57"/>
  <c r="AO7" i="57"/>
  <c r="AO8" i="57"/>
  <c r="AO9" i="57"/>
  <c r="AO11" i="57"/>
  <c r="AO14" i="57"/>
  <c r="AO5" i="57"/>
  <c r="AN5" i="57"/>
  <c r="AJ5" i="57"/>
  <c r="AE32" i="49"/>
  <c r="AE31" i="49"/>
  <c r="AE30" i="49"/>
  <c r="AE29" i="49"/>
  <c r="AE28" i="49"/>
  <c r="AE27" i="49"/>
  <c r="AE26" i="49"/>
  <c r="AE25" i="49"/>
  <c r="AE24" i="49"/>
  <c r="AE23" i="49"/>
  <c r="AE22" i="49"/>
  <c r="AD22" i="49"/>
  <c r="AO6" i="49"/>
  <c r="AO7" i="49"/>
  <c r="AO8" i="49"/>
  <c r="AO9" i="49"/>
  <c r="AO11" i="49"/>
  <c r="AO12" i="49"/>
  <c r="AO14" i="49"/>
  <c r="AO5" i="49"/>
  <c r="AF6" i="49"/>
  <c r="AF7" i="49"/>
  <c r="AF8" i="49"/>
  <c r="AF9" i="49"/>
  <c r="AF11" i="49"/>
  <c r="AF12" i="49"/>
  <c r="AF14" i="49"/>
  <c r="AF5" i="49"/>
  <c r="AG5" i="49"/>
  <c r="AE10" i="49"/>
  <c r="AE13" i="49"/>
  <c r="AH5" i="49"/>
  <c r="AI5" i="49"/>
  <c r="AJ5" i="49"/>
  <c r="AK5" i="49"/>
  <c r="AL5" i="49"/>
  <c r="AM5" i="49"/>
  <c r="AN5" i="49"/>
  <c r="AG6" i="49"/>
  <c r="AH6" i="49"/>
  <c r="AI6" i="49"/>
  <c r="AJ6" i="49"/>
  <c r="AK6" i="49"/>
  <c r="AL6" i="49"/>
  <c r="AM6" i="49"/>
  <c r="AN6" i="49"/>
  <c r="AG7" i="49"/>
  <c r="AH7" i="49"/>
  <c r="AI7" i="49"/>
  <c r="AJ7" i="49"/>
  <c r="AK7" i="49"/>
  <c r="AL7" i="49"/>
  <c r="AM7" i="49"/>
  <c r="AN7" i="49"/>
  <c r="AG8" i="49"/>
  <c r="AH8" i="49"/>
  <c r="AI8" i="49"/>
  <c r="AJ8" i="49"/>
  <c r="AK8" i="49"/>
  <c r="AL8" i="49"/>
  <c r="AM8" i="49"/>
  <c r="AN8" i="49"/>
  <c r="AG9" i="49"/>
  <c r="AH9" i="49"/>
  <c r="AI9" i="49"/>
  <c r="AJ9" i="49"/>
  <c r="AK9" i="49"/>
  <c r="AL9" i="49"/>
  <c r="AM9" i="49"/>
  <c r="AN9" i="49"/>
  <c r="C10" i="49"/>
  <c r="D10" i="49"/>
  <c r="E10" i="49"/>
  <c r="F10" i="49"/>
  <c r="G10" i="49"/>
  <c r="H10" i="49"/>
  <c r="I10" i="49"/>
  <c r="J10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Y10" i="49"/>
  <c r="Z10" i="49"/>
  <c r="AA10" i="49"/>
  <c r="AK10" i="49" s="1"/>
  <c r="AB10" i="49"/>
  <c r="AC10" i="49"/>
  <c r="AH10" i="49" s="1"/>
  <c r="AD10" i="49"/>
  <c r="AG11" i="49"/>
  <c r="AH11" i="49"/>
  <c r="AI11" i="49"/>
  <c r="AJ11" i="49"/>
  <c r="AK11" i="49"/>
  <c r="AL11" i="49"/>
  <c r="AM11" i="49"/>
  <c r="AN11" i="49"/>
  <c r="AG12" i="49"/>
  <c r="AH12" i="49"/>
  <c r="AI12" i="49"/>
  <c r="AJ12" i="49"/>
  <c r="AK12" i="49"/>
  <c r="AL12" i="49"/>
  <c r="AM12" i="49"/>
  <c r="AN12" i="49"/>
  <c r="C13" i="49"/>
  <c r="AO13" i="49" s="1"/>
  <c r="D13" i="49"/>
  <c r="E13" i="49"/>
  <c r="F13" i="49"/>
  <c r="G13" i="49"/>
  <c r="H13" i="49"/>
  <c r="I13" i="49"/>
  <c r="J13" i="49"/>
  <c r="K13" i="49"/>
  <c r="L13" i="49"/>
  <c r="M13" i="49"/>
  <c r="N13" i="49"/>
  <c r="O13" i="49"/>
  <c r="P13" i="49"/>
  <c r="P15" i="49" s="1"/>
  <c r="Q13" i="49"/>
  <c r="R13" i="49"/>
  <c r="S13" i="49"/>
  <c r="T13" i="49"/>
  <c r="U13" i="49"/>
  <c r="V13" i="49"/>
  <c r="W13" i="49"/>
  <c r="X13" i="49"/>
  <c r="Y13" i="49"/>
  <c r="Z13" i="49"/>
  <c r="AA13" i="49"/>
  <c r="AB13" i="49"/>
  <c r="AC13" i="49"/>
  <c r="AH13" i="49" s="1"/>
  <c r="AD13" i="49"/>
  <c r="AG14" i="49"/>
  <c r="AH14" i="49"/>
  <c r="AI14" i="49"/>
  <c r="AJ14" i="49"/>
  <c r="AK14" i="49"/>
  <c r="AL14" i="49"/>
  <c r="AM14" i="49"/>
  <c r="AN14" i="49"/>
  <c r="X15" i="49"/>
  <c r="AE23" i="46"/>
  <c r="AE22" i="46"/>
  <c r="AE24" i="46"/>
  <c r="AE25" i="46"/>
  <c r="AE26" i="46"/>
  <c r="AE27" i="46"/>
  <c r="AE28" i="46"/>
  <c r="AE29" i="46"/>
  <c r="AE30" i="46"/>
  <c r="AE31" i="46"/>
  <c r="AE32" i="46"/>
  <c r="AE24" i="61" l="1"/>
  <c r="AE32" i="61"/>
  <c r="AE29" i="61"/>
  <c r="AE26" i="61"/>
  <c r="AE25" i="61"/>
  <c r="AE33" i="61"/>
  <c r="AE31" i="61"/>
  <c r="AE28" i="61"/>
  <c r="AE30" i="61"/>
  <c r="AE15" i="60"/>
  <c r="W15" i="49"/>
  <c r="O15" i="49"/>
  <c r="G15" i="49"/>
  <c r="M15" i="49"/>
  <c r="AG13" i="49"/>
  <c r="Z15" i="49"/>
  <c r="R15" i="49"/>
  <c r="J15" i="49"/>
  <c r="AE15" i="49"/>
  <c r="Y15" i="49"/>
  <c r="Q15" i="49"/>
  <c r="I15" i="49"/>
  <c r="AM10" i="49"/>
  <c r="AG10" i="49"/>
  <c r="AL10" i="49"/>
  <c r="AB15" i="49"/>
  <c r="AH15" i="49" s="1"/>
  <c r="T15" i="49"/>
  <c r="L15" i="49"/>
  <c r="D15" i="49"/>
  <c r="AA15" i="49"/>
  <c r="S15" i="49"/>
  <c r="K15" i="49"/>
  <c r="C15" i="49"/>
  <c r="AO15" i="49" s="1"/>
  <c r="AN10" i="49"/>
  <c r="AO10" i="49"/>
  <c r="V15" i="49"/>
  <c r="N15" i="49"/>
  <c r="F15" i="49"/>
  <c r="AI10" i="49"/>
  <c r="U15" i="49"/>
  <c r="E15" i="49"/>
  <c r="H15" i="49"/>
  <c r="AJ10" i="49"/>
  <c r="AF13" i="49"/>
  <c r="AD15" i="49"/>
  <c r="AF10" i="49"/>
  <c r="AC15" i="49"/>
  <c r="AL13" i="49"/>
  <c r="AK13" i="49"/>
  <c r="AJ15" i="49"/>
  <c r="AN13" i="49"/>
  <c r="AM13" i="49"/>
  <c r="AJ13" i="49"/>
  <c r="AI13" i="49"/>
  <c r="AO6" i="46"/>
  <c r="AO7" i="46"/>
  <c r="AO8" i="46"/>
  <c r="AO9" i="46"/>
  <c r="AO11" i="46"/>
  <c r="AO12" i="46"/>
  <c r="AO14" i="46"/>
  <c r="AO5" i="46"/>
  <c r="AF6" i="46"/>
  <c r="AF7" i="46"/>
  <c r="AF8" i="46"/>
  <c r="AF9" i="46"/>
  <c r="AF11" i="46"/>
  <c r="AF12" i="46"/>
  <c r="AF14" i="46"/>
  <c r="AF5" i="46"/>
  <c r="AE10" i="46"/>
  <c r="AE13" i="46"/>
  <c r="AO5" i="67"/>
  <c r="AO6" i="67"/>
  <c r="AO7" i="67"/>
  <c r="AO8" i="67"/>
  <c r="AO9" i="67"/>
  <c r="AO11" i="67"/>
  <c r="AO12" i="67"/>
  <c r="AO14" i="67"/>
  <c r="AO15" i="67"/>
  <c r="AN5" i="67"/>
  <c r="AF6" i="67"/>
  <c r="AF7" i="67"/>
  <c r="AF8" i="67"/>
  <c r="AF9" i="67"/>
  <c r="AF12" i="67"/>
  <c r="AF14" i="67"/>
  <c r="AF5" i="67"/>
  <c r="AE10" i="67"/>
  <c r="AE13" i="67"/>
  <c r="AE22" i="60" l="1"/>
  <c r="AE30" i="60"/>
  <c r="AE23" i="60"/>
  <c r="AE31" i="60"/>
  <c r="AE25" i="60"/>
  <c r="AE24" i="60"/>
  <c r="AE32" i="60"/>
  <c r="AE26" i="60"/>
  <c r="AE28" i="60"/>
  <c r="AE29" i="60"/>
  <c r="AE27" i="60"/>
  <c r="AF15" i="49"/>
  <c r="AN15" i="49"/>
  <c r="AI15" i="49"/>
  <c r="AK15" i="49"/>
  <c r="AL15" i="49"/>
  <c r="AG15" i="49"/>
  <c r="AM15" i="49"/>
  <c r="AE15" i="46"/>
  <c r="AE16" i="67"/>
  <c r="AN6" i="63"/>
  <c r="AN7" i="63"/>
  <c r="AN8" i="63"/>
  <c r="AN10" i="63"/>
  <c r="AN11" i="63"/>
  <c r="AN5" i="63"/>
  <c r="Y6" i="65"/>
  <c r="Y7" i="65"/>
  <c r="Y8" i="65"/>
  <c r="Y10" i="65"/>
  <c r="Y11" i="65"/>
  <c r="Y5" i="65"/>
  <c r="R6" i="65"/>
  <c r="R7" i="65"/>
  <c r="R8" i="65"/>
  <c r="R10" i="65"/>
  <c r="R11" i="65"/>
  <c r="R5" i="65"/>
  <c r="O9" i="65"/>
  <c r="Q9" i="65" s="1"/>
  <c r="AG6" i="63"/>
  <c r="AG7" i="63"/>
  <c r="AG8" i="63"/>
  <c r="AG10" i="63"/>
  <c r="AG11" i="63"/>
  <c r="AG5" i="63"/>
  <c r="AD9" i="63"/>
  <c r="AN6" i="61"/>
  <c r="AN7" i="61"/>
  <c r="AN8" i="61"/>
  <c r="AN9" i="61"/>
  <c r="AN11" i="61"/>
  <c r="AN12" i="61"/>
  <c r="AN15" i="61"/>
  <c r="AN5" i="61"/>
  <c r="AG6" i="61"/>
  <c r="AG7" i="61"/>
  <c r="AG8" i="61"/>
  <c r="AG9" i="61"/>
  <c r="AG11" i="61"/>
  <c r="AG12" i="61"/>
  <c r="AG5" i="61"/>
  <c r="AD13" i="61"/>
  <c r="AF13" i="61" s="1"/>
  <c r="AD10" i="61"/>
  <c r="AF10" i="61" s="1"/>
  <c r="AN6" i="60"/>
  <c r="AN7" i="60"/>
  <c r="AN8" i="60"/>
  <c r="AN9" i="60"/>
  <c r="AN11" i="60"/>
  <c r="AN5" i="60"/>
  <c r="AG6" i="60"/>
  <c r="AG7" i="60"/>
  <c r="AG8" i="60"/>
  <c r="AG9" i="60"/>
  <c r="AG11" i="60"/>
  <c r="AG5" i="60"/>
  <c r="AD13" i="60"/>
  <c r="AD10" i="60"/>
  <c r="AG6" i="57"/>
  <c r="AG7" i="57"/>
  <c r="AG8" i="57"/>
  <c r="AG9" i="57"/>
  <c r="AG11" i="57"/>
  <c r="AG14" i="57"/>
  <c r="AG5" i="57"/>
  <c r="AN6" i="57"/>
  <c r="AN7" i="57"/>
  <c r="AN8" i="57"/>
  <c r="AN9" i="57"/>
  <c r="AN11" i="57"/>
  <c r="AN14" i="57"/>
  <c r="AH5" i="57"/>
  <c r="AD15" i="57"/>
  <c r="AD32" i="57" s="1"/>
  <c r="AD13" i="57"/>
  <c r="AF13" i="57" s="1"/>
  <c r="AD10" i="57"/>
  <c r="AN6" i="46"/>
  <c r="AN7" i="46"/>
  <c r="AN8" i="46"/>
  <c r="AN9" i="46"/>
  <c r="AN11" i="46"/>
  <c r="AN12" i="46"/>
  <c r="AN14" i="46"/>
  <c r="AN5" i="46"/>
  <c r="AN6" i="67"/>
  <c r="AN7" i="67"/>
  <c r="AN8" i="67"/>
  <c r="AN9" i="67"/>
  <c r="AN11" i="67"/>
  <c r="AN12" i="67"/>
  <c r="AN14" i="67"/>
  <c r="AN15" i="67"/>
  <c r="AG6" i="46"/>
  <c r="AG7" i="46"/>
  <c r="AG8" i="46"/>
  <c r="AG9" i="46"/>
  <c r="AG11" i="46"/>
  <c r="AG12" i="46"/>
  <c r="AG14" i="46"/>
  <c r="AG5" i="46"/>
  <c r="AD13" i="46"/>
  <c r="AF13" i="46" s="1"/>
  <c r="AD10" i="46"/>
  <c r="AF10" i="46" s="1"/>
  <c r="AG11" i="67"/>
  <c r="AG12" i="67"/>
  <c r="AG14" i="67"/>
  <c r="AG15" i="67"/>
  <c r="AH11" i="67"/>
  <c r="AG6" i="67"/>
  <c r="AG7" i="67"/>
  <c r="AG8" i="67"/>
  <c r="AG9" i="67"/>
  <c r="AG5" i="67"/>
  <c r="AD13" i="67"/>
  <c r="AF13" i="67" s="1"/>
  <c r="AD10" i="67"/>
  <c r="AF10" i="67" s="1"/>
  <c r="AD12" i="63" l="1"/>
  <c r="AF12" i="63" s="1"/>
  <c r="AF9" i="63"/>
  <c r="AD25" i="57"/>
  <c r="AD29" i="57"/>
  <c r="AD24" i="57"/>
  <c r="AD31" i="57"/>
  <c r="AD22" i="57"/>
  <c r="AD27" i="57"/>
  <c r="AF10" i="57"/>
  <c r="AD30" i="57"/>
  <c r="AD23" i="57"/>
  <c r="AF15" i="57"/>
  <c r="AD28" i="57"/>
  <c r="AD27" i="49"/>
  <c r="AD26" i="57"/>
  <c r="O12" i="65"/>
  <c r="Q12" i="65" s="1"/>
  <c r="AD15" i="60"/>
  <c r="AD27" i="60" s="1"/>
  <c r="AD16" i="61"/>
  <c r="AF16" i="61" s="1"/>
  <c r="AD16" i="67"/>
  <c r="AD15" i="46"/>
  <c r="AD30" i="46" s="1"/>
  <c r="U7" i="65"/>
  <c r="T5" i="65"/>
  <c r="AD25" i="63" l="1"/>
  <c r="AD23" i="63"/>
  <c r="AD22" i="63"/>
  <c r="AD20" i="63"/>
  <c r="AD19" i="63"/>
  <c r="AD21" i="63"/>
  <c r="AD26" i="63"/>
  <c r="AD24" i="63"/>
  <c r="AD31" i="61"/>
  <c r="AD28" i="61"/>
  <c r="AD30" i="60"/>
  <c r="AD29" i="67"/>
  <c r="AD24" i="67"/>
  <c r="AD25" i="67"/>
  <c r="AD23" i="67"/>
  <c r="AD26" i="67"/>
  <c r="AD30" i="67"/>
  <c r="AD28" i="67"/>
  <c r="O21" i="65"/>
  <c r="O22" i="65"/>
  <c r="O24" i="65"/>
  <c r="O25" i="65"/>
  <c r="O26" i="65"/>
  <c r="O19" i="65"/>
  <c r="O23" i="65"/>
  <c r="O20" i="65"/>
  <c r="AD28" i="46"/>
  <c r="AD23" i="46"/>
  <c r="AD22" i="46"/>
  <c r="AD32" i="46"/>
  <c r="AD25" i="46"/>
  <c r="AD29" i="46"/>
  <c r="AD31" i="46"/>
  <c r="AD26" i="46"/>
  <c r="AD24" i="46"/>
  <c r="AD27" i="46"/>
  <c r="AD27" i="67"/>
  <c r="AD29" i="61"/>
  <c r="AD30" i="61"/>
  <c r="AD23" i="61"/>
  <c r="AD24" i="61"/>
  <c r="AD32" i="61"/>
  <c r="AD25" i="61"/>
  <c r="AD33" i="61"/>
  <c r="AD26" i="61"/>
  <c r="AD27" i="61"/>
  <c r="AD24" i="60"/>
  <c r="AD32" i="60"/>
  <c r="AD25" i="60"/>
  <c r="AD28" i="60"/>
  <c r="AD29" i="60"/>
  <c r="AD22" i="60"/>
  <c r="AD26" i="60"/>
  <c r="AD23" i="60"/>
  <c r="AD31" i="60"/>
  <c r="AF15" i="46"/>
  <c r="AD26" i="49"/>
  <c r="AD28" i="49"/>
  <c r="AD29" i="49"/>
  <c r="AD23" i="49"/>
  <c r="AD31" i="49"/>
  <c r="AD25" i="49"/>
  <c r="AD30" i="49"/>
  <c r="AD24" i="49"/>
  <c r="AD32" i="49"/>
  <c r="T11" i="65"/>
  <c r="M9" i="65" l="1"/>
  <c r="M12" i="65" s="1"/>
  <c r="L9" i="65"/>
  <c r="K9" i="65"/>
  <c r="K12" i="65" s="1"/>
  <c r="J9" i="65"/>
  <c r="J12" i="65" s="1"/>
  <c r="I9" i="65"/>
  <c r="I12" i="65" s="1"/>
  <c r="H9" i="65"/>
  <c r="H12" i="65" s="1"/>
  <c r="G9" i="65"/>
  <c r="G12" i="65" s="1"/>
  <c r="F9" i="65"/>
  <c r="F12" i="65" s="1"/>
  <c r="E9" i="65"/>
  <c r="E12" i="65" s="1"/>
  <c r="D9" i="65"/>
  <c r="D12" i="65" s="1"/>
  <c r="C9" i="65"/>
  <c r="Z9" i="65" s="1"/>
  <c r="N9" i="65"/>
  <c r="X11" i="65"/>
  <c r="X10" i="65"/>
  <c r="X8" i="65"/>
  <c r="X7" i="65"/>
  <c r="X6" i="65"/>
  <c r="X5" i="65"/>
  <c r="T10" i="65"/>
  <c r="T8" i="65"/>
  <c r="T7" i="65"/>
  <c r="T6" i="65"/>
  <c r="S11" i="65"/>
  <c r="S10" i="65"/>
  <c r="S8" i="65"/>
  <c r="S5" i="65"/>
  <c r="S6" i="65"/>
  <c r="S7" i="65"/>
  <c r="AM10" i="63"/>
  <c r="AL10" i="63"/>
  <c r="AK10" i="63"/>
  <c r="AJ10" i="63"/>
  <c r="AH11" i="63"/>
  <c r="AH10" i="63"/>
  <c r="AH8" i="63"/>
  <c r="AH7" i="63"/>
  <c r="AH6" i="63"/>
  <c r="AH5" i="63"/>
  <c r="AI11" i="63"/>
  <c r="AI10" i="63"/>
  <c r="AI8" i="63"/>
  <c r="AI7" i="63"/>
  <c r="AI6" i="63"/>
  <c r="AI5" i="63"/>
  <c r="AM5" i="63"/>
  <c r="AC9" i="63"/>
  <c r="AB9" i="63"/>
  <c r="AB12" i="63" s="1"/>
  <c r="AA9" i="63"/>
  <c r="AA12" i="63" s="1"/>
  <c r="Z9" i="63"/>
  <c r="Z12" i="63" s="1"/>
  <c r="Y9" i="63"/>
  <c r="Y12" i="63" s="1"/>
  <c r="X9" i="63"/>
  <c r="X12" i="63" s="1"/>
  <c r="W9" i="63"/>
  <c r="W12" i="63" s="1"/>
  <c r="V9" i="63"/>
  <c r="V12" i="63" s="1"/>
  <c r="U9" i="63"/>
  <c r="U12" i="63" s="1"/>
  <c r="T9" i="63"/>
  <c r="T12" i="63" s="1"/>
  <c r="S9" i="63"/>
  <c r="S12" i="63" s="1"/>
  <c r="R9" i="63"/>
  <c r="R12" i="63" s="1"/>
  <c r="Q9" i="63"/>
  <c r="Q12" i="63" s="1"/>
  <c r="P9" i="63"/>
  <c r="P12" i="63" s="1"/>
  <c r="O9" i="63"/>
  <c r="O12" i="63" s="1"/>
  <c r="N9" i="63"/>
  <c r="N12" i="63" s="1"/>
  <c r="M9" i="63"/>
  <c r="M12" i="63" s="1"/>
  <c r="L9" i="63"/>
  <c r="L12" i="63" s="1"/>
  <c r="K9" i="63"/>
  <c r="K12" i="63" s="1"/>
  <c r="J9" i="63"/>
  <c r="J12" i="63" s="1"/>
  <c r="I9" i="63"/>
  <c r="I12" i="63" s="1"/>
  <c r="H9" i="63"/>
  <c r="H12" i="63" s="1"/>
  <c r="G9" i="63"/>
  <c r="G12" i="63" s="1"/>
  <c r="F9" i="63"/>
  <c r="F12" i="63" s="1"/>
  <c r="E9" i="63"/>
  <c r="E12" i="63" s="1"/>
  <c r="D9" i="63"/>
  <c r="D12" i="63" s="1"/>
  <c r="C9" i="63"/>
  <c r="AM11" i="63"/>
  <c r="AM8" i="63"/>
  <c r="AM7" i="63"/>
  <c r="AM6" i="63"/>
  <c r="AH15" i="61"/>
  <c r="AH12" i="61"/>
  <c r="AH11" i="61"/>
  <c r="AH9" i="61"/>
  <c r="AH8" i="61"/>
  <c r="AH7" i="61"/>
  <c r="AH6" i="61"/>
  <c r="AH5" i="61"/>
  <c r="AC13" i="61"/>
  <c r="AG13" i="61" s="1"/>
  <c r="AB13" i="61"/>
  <c r="AA13" i="61"/>
  <c r="Z13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D13" i="61"/>
  <c r="C13" i="61"/>
  <c r="AN13" i="61" s="1"/>
  <c r="X10" i="61"/>
  <c r="W10" i="61"/>
  <c r="V10" i="61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AN10" i="61" s="1"/>
  <c r="Y10" i="61"/>
  <c r="Z10" i="61"/>
  <c r="AA10" i="61"/>
  <c r="AB10" i="61"/>
  <c r="AC10" i="61"/>
  <c r="AG10" i="61" s="1"/>
  <c r="AM15" i="61"/>
  <c r="AM12" i="61"/>
  <c r="AM11" i="61"/>
  <c r="AM9" i="61"/>
  <c r="AM8" i="61"/>
  <c r="AM7" i="61"/>
  <c r="AM6" i="61"/>
  <c r="AM5" i="61"/>
  <c r="AI6" i="60"/>
  <c r="AI7" i="60"/>
  <c r="AI8" i="60"/>
  <c r="AI9" i="60"/>
  <c r="AI11" i="60"/>
  <c r="AI5" i="60"/>
  <c r="AH11" i="60"/>
  <c r="AH9" i="60"/>
  <c r="AH8" i="60"/>
  <c r="AH7" i="60"/>
  <c r="AH6" i="60"/>
  <c r="AH5" i="60"/>
  <c r="AM11" i="60"/>
  <c r="AM9" i="60"/>
  <c r="AM8" i="60"/>
  <c r="AM7" i="60"/>
  <c r="AM6" i="60"/>
  <c r="AM5" i="60"/>
  <c r="AC13" i="60"/>
  <c r="AB13" i="60"/>
  <c r="AA13" i="60"/>
  <c r="AI13" i="60" s="1"/>
  <c r="Z13" i="60"/>
  <c r="Y13" i="60"/>
  <c r="X13" i="60"/>
  <c r="W13" i="60"/>
  <c r="V13" i="60"/>
  <c r="U13" i="60"/>
  <c r="T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C13" i="60"/>
  <c r="U10" i="60"/>
  <c r="T10" i="60"/>
  <c r="S10" i="60"/>
  <c r="R10" i="60"/>
  <c r="Q10" i="60"/>
  <c r="P10" i="60"/>
  <c r="O10" i="60"/>
  <c r="N10" i="60"/>
  <c r="M10" i="60"/>
  <c r="L10" i="60"/>
  <c r="K10" i="60"/>
  <c r="J10" i="60"/>
  <c r="I10" i="60"/>
  <c r="H10" i="60"/>
  <c r="H15" i="60" s="1"/>
  <c r="G10" i="60"/>
  <c r="F10" i="60"/>
  <c r="E10" i="60"/>
  <c r="D10" i="60"/>
  <c r="C10" i="60"/>
  <c r="V10" i="60"/>
  <c r="W10" i="60"/>
  <c r="X10" i="60"/>
  <c r="Y10" i="60"/>
  <c r="Y15" i="60" s="1"/>
  <c r="Z10" i="60"/>
  <c r="AA10" i="60"/>
  <c r="AA15" i="60" s="1"/>
  <c r="AB10" i="60"/>
  <c r="AC10" i="60"/>
  <c r="AG10" i="60" s="1"/>
  <c r="Y16" i="61" l="1"/>
  <c r="I16" i="61"/>
  <c r="AN13" i="60"/>
  <c r="AN10" i="60"/>
  <c r="AC12" i="63"/>
  <c r="AG12" i="63" s="1"/>
  <c r="AG9" i="63"/>
  <c r="AH13" i="60"/>
  <c r="AG13" i="60"/>
  <c r="N12" i="65"/>
  <c r="R12" i="65" s="1"/>
  <c r="R9" i="65"/>
  <c r="C12" i="65"/>
  <c r="Y9" i="65"/>
  <c r="C12" i="63"/>
  <c r="AN12" i="63" s="1"/>
  <c r="AN9" i="63"/>
  <c r="AB15" i="60"/>
  <c r="L15" i="60"/>
  <c r="AA16" i="61"/>
  <c r="D16" i="61"/>
  <c r="T16" i="61"/>
  <c r="X16" i="61"/>
  <c r="E16" i="61"/>
  <c r="N15" i="60"/>
  <c r="Z15" i="60"/>
  <c r="F15" i="60"/>
  <c r="N24" i="65"/>
  <c r="N20" i="65"/>
  <c r="N19" i="65"/>
  <c r="N26" i="65"/>
  <c r="N23" i="65"/>
  <c r="X9" i="65"/>
  <c r="X12" i="65"/>
  <c r="T9" i="65"/>
  <c r="S9" i="65"/>
  <c r="L12" i="65"/>
  <c r="AI9" i="63"/>
  <c r="AH9" i="63"/>
  <c r="AC21" i="63"/>
  <c r="AC20" i="63"/>
  <c r="AM9" i="63"/>
  <c r="AH13" i="61"/>
  <c r="AM10" i="61"/>
  <c r="AC16" i="61"/>
  <c r="AB16" i="61"/>
  <c r="AH10" i="61"/>
  <c r="Z16" i="61"/>
  <c r="W16" i="61"/>
  <c r="V16" i="61"/>
  <c r="U16" i="61"/>
  <c r="S16" i="61"/>
  <c r="R16" i="61"/>
  <c r="Q16" i="61"/>
  <c r="P16" i="61"/>
  <c r="O16" i="61"/>
  <c r="N16" i="61"/>
  <c r="M16" i="61"/>
  <c r="L16" i="61"/>
  <c r="K16" i="61"/>
  <c r="J16" i="61"/>
  <c r="H16" i="61"/>
  <c r="G16" i="61"/>
  <c r="F16" i="61"/>
  <c r="AM13" i="61"/>
  <c r="AN16" i="61"/>
  <c r="C15" i="60"/>
  <c r="D15" i="60"/>
  <c r="E15" i="60"/>
  <c r="G15" i="60"/>
  <c r="I15" i="60"/>
  <c r="J15" i="60"/>
  <c r="K15" i="60"/>
  <c r="M15" i="60"/>
  <c r="O15" i="60"/>
  <c r="P15" i="60"/>
  <c r="Q15" i="60"/>
  <c r="R15" i="60"/>
  <c r="S15" i="60"/>
  <c r="U15" i="60"/>
  <c r="T15" i="60"/>
  <c r="V15" i="60"/>
  <c r="W15" i="60"/>
  <c r="X15" i="60"/>
  <c r="AI10" i="60"/>
  <c r="AM13" i="60"/>
  <c r="AM10" i="60"/>
  <c r="AH10" i="60"/>
  <c r="AC15" i="60"/>
  <c r="AG15" i="60" s="1"/>
  <c r="K15" i="57"/>
  <c r="J15" i="57"/>
  <c r="I15" i="57"/>
  <c r="H15" i="57"/>
  <c r="G15" i="57"/>
  <c r="F15" i="57"/>
  <c r="E15" i="57"/>
  <c r="D15" i="57"/>
  <c r="C15" i="57"/>
  <c r="L15" i="57"/>
  <c r="M15" i="57"/>
  <c r="N15" i="57"/>
  <c r="O15" i="57"/>
  <c r="P15" i="57"/>
  <c r="Q15" i="57"/>
  <c r="R15" i="57"/>
  <c r="S15" i="57"/>
  <c r="T15" i="57"/>
  <c r="U15" i="57"/>
  <c r="V15" i="57"/>
  <c r="W15" i="57"/>
  <c r="X15" i="57"/>
  <c r="Y15" i="57"/>
  <c r="Z15" i="57"/>
  <c r="AA15" i="57"/>
  <c r="AB15" i="57"/>
  <c r="AC15" i="57"/>
  <c r="Y13" i="57"/>
  <c r="X13" i="57"/>
  <c r="W13" i="57"/>
  <c r="V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Z13" i="57"/>
  <c r="AA13" i="57"/>
  <c r="AB13" i="57"/>
  <c r="AC13" i="57"/>
  <c r="AG13" i="57" s="1"/>
  <c r="AL11" i="57"/>
  <c r="AH14" i="57"/>
  <c r="AH11" i="57"/>
  <c r="AH9" i="57"/>
  <c r="AH8" i="57"/>
  <c r="AH7" i="57"/>
  <c r="AH6" i="57"/>
  <c r="AI14" i="57"/>
  <c r="AI11" i="57"/>
  <c r="AI9" i="57"/>
  <c r="AI8" i="57"/>
  <c r="AI7" i="57"/>
  <c r="AI5" i="57"/>
  <c r="AI6" i="57"/>
  <c r="AM14" i="57"/>
  <c r="AM11" i="57"/>
  <c r="AM9" i="57"/>
  <c r="AM8" i="57"/>
  <c r="AM7" i="57"/>
  <c r="AM6" i="57"/>
  <c r="AM5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Y10" i="57"/>
  <c r="Z10" i="57"/>
  <c r="AA10" i="57"/>
  <c r="AB10" i="57"/>
  <c r="AC10" i="57"/>
  <c r="AG10" i="57" s="1"/>
  <c r="AC13" i="46"/>
  <c r="AG13" i="46" s="1"/>
  <c r="AB13" i="46"/>
  <c r="AA13" i="46"/>
  <c r="Z13" i="46"/>
  <c r="Y13" i="46"/>
  <c r="X13" i="46"/>
  <c r="W13" i="46"/>
  <c r="V13" i="46"/>
  <c r="U13" i="46"/>
  <c r="T13" i="46"/>
  <c r="S13" i="46"/>
  <c r="R13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C13" i="46"/>
  <c r="AI14" i="46"/>
  <c r="AI12" i="46"/>
  <c r="AI11" i="46"/>
  <c r="AI9" i="46"/>
  <c r="AI8" i="46"/>
  <c r="AI7" i="46"/>
  <c r="AI6" i="46"/>
  <c r="AI5" i="46"/>
  <c r="AH14" i="46"/>
  <c r="AH12" i="46"/>
  <c r="AH11" i="46"/>
  <c r="AH5" i="46"/>
  <c r="AH6" i="46"/>
  <c r="AH7" i="46"/>
  <c r="AH8" i="46"/>
  <c r="AH9" i="46"/>
  <c r="AC10" i="46"/>
  <c r="AG10" i="46" s="1"/>
  <c r="AB10" i="46"/>
  <c r="AA10" i="46"/>
  <c r="Z10" i="46"/>
  <c r="Y10" i="46"/>
  <c r="X10" i="46"/>
  <c r="W10" i="46"/>
  <c r="V10" i="46"/>
  <c r="U10" i="46"/>
  <c r="T10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C10" i="46"/>
  <c r="AM14" i="46"/>
  <c r="AM12" i="46"/>
  <c r="AM11" i="46"/>
  <c r="AM9" i="46"/>
  <c r="AM8" i="46"/>
  <c r="AM7" i="46"/>
  <c r="AM6" i="46"/>
  <c r="AM5" i="46"/>
  <c r="Y12" i="65" l="1"/>
  <c r="Z12" i="65"/>
  <c r="AM12" i="63"/>
  <c r="AH12" i="63"/>
  <c r="AC19" i="63"/>
  <c r="AC26" i="63"/>
  <c r="AC25" i="63"/>
  <c r="AC23" i="63"/>
  <c r="AI12" i="63"/>
  <c r="AC22" i="63"/>
  <c r="AC24" i="63"/>
  <c r="AN15" i="60"/>
  <c r="AN13" i="57"/>
  <c r="AO13" i="57"/>
  <c r="AN10" i="57"/>
  <c r="AO10" i="57"/>
  <c r="AN15" i="57"/>
  <c r="AO15" i="57"/>
  <c r="AC31" i="57"/>
  <c r="AG15" i="57"/>
  <c r="AC28" i="61"/>
  <c r="AG16" i="61"/>
  <c r="S12" i="65"/>
  <c r="N21" i="65"/>
  <c r="AO13" i="46"/>
  <c r="AN13" i="46"/>
  <c r="T12" i="65"/>
  <c r="N25" i="65"/>
  <c r="AO10" i="46"/>
  <c r="AN10" i="46"/>
  <c r="N22" i="65"/>
  <c r="F15" i="46"/>
  <c r="J15" i="46"/>
  <c r="R15" i="46"/>
  <c r="Z15" i="46"/>
  <c r="E15" i="46"/>
  <c r="M15" i="46"/>
  <c r="Y15" i="46"/>
  <c r="AI13" i="46"/>
  <c r="AC29" i="61"/>
  <c r="AC23" i="61"/>
  <c r="AH16" i="61"/>
  <c r="AC31" i="61"/>
  <c r="AC24" i="61"/>
  <c r="AC26" i="61"/>
  <c r="AC32" i="61"/>
  <c r="AM16" i="61"/>
  <c r="AC30" i="61"/>
  <c r="AC33" i="61"/>
  <c r="AC27" i="61"/>
  <c r="AC25" i="61"/>
  <c r="AI15" i="60"/>
  <c r="AC31" i="60"/>
  <c r="AC23" i="60"/>
  <c r="AH15" i="60"/>
  <c r="AC30" i="60"/>
  <c r="AC26" i="60"/>
  <c r="AC22" i="60"/>
  <c r="AC29" i="60"/>
  <c r="AC25" i="60"/>
  <c r="AM15" i="60"/>
  <c r="AC32" i="60"/>
  <c r="AC28" i="60"/>
  <c r="AC24" i="60"/>
  <c r="AC27" i="60"/>
  <c r="AM13" i="57"/>
  <c r="AI13" i="57"/>
  <c r="AH10" i="57"/>
  <c r="AI10" i="57"/>
  <c r="AM10" i="57"/>
  <c r="AM15" i="57"/>
  <c r="AC23" i="57"/>
  <c r="AC27" i="57"/>
  <c r="AC32" i="57"/>
  <c r="AC24" i="57"/>
  <c r="AC28" i="57"/>
  <c r="AI15" i="57"/>
  <c r="AC25" i="57"/>
  <c r="AC29" i="57"/>
  <c r="AH15" i="57"/>
  <c r="AC22" i="57"/>
  <c r="AC26" i="57"/>
  <c r="AH13" i="57"/>
  <c r="AC30" i="57"/>
  <c r="C15" i="46"/>
  <c r="D15" i="46"/>
  <c r="H15" i="46"/>
  <c r="G15" i="46"/>
  <c r="I15" i="46"/>
  <c r="K15" i="46"/>
  <c r="L15" i="46"/>
  <c r="N15" i="46"/>
  <c r="O15" i="46"/>
  <c r="P15" i="46"/>
  <c r="Q15" i="46"/>
  <c r="S15" i="46"/>
  <c r="T15" i="46"/>
  <c r="U15" i="46"/>
  <c r="V15" i="46"/>
  <c r="W15" i="46"/>
  <c r="X15" i="46"/>
  <c r="AA15" i="46"/>
  <c r="AB15" i="46"/>
  <c r="AH10" i="46"/>
  <c r="AI10" i="46"/>
  <c r="AC15" i="46"/>
  <c r="AG15" i="46" s="1"/>
  <c r="AH13" i="46"/>
  <c r="AM13" i="46"/>
  <c r="AM10" i="46"/>
  <c r="Z13" i="67"/>
  <c r="Y13" i="67"/>
  <c r="X13" i="67"/>
  <c r="W13" i="67"/>
  <c r="V13" i="67"/>
  <c r="U13" i="67"/>
  <c r="T13" i="67"/>
  <c r="S13" i="67"/>
  <c r="R13" i="67"/>
  <c r="Q13" i="67"/>
  <c r="P13" i="67"/>
  <c r="O13" i="67"/>
  <c r="N13" i="67"/>
  <c r="M13" i="67"/>
  <c r="L13" i="67"/>
  <c r="K13" i="67"/>
  <c r="J13" i="67"/>
  <c r="I13" i="67"/>
  <c r="H13" i="67"/>
  <c r="G13" i="67"/>
  <c r="F13" i="67"/>
  <c r="E13" i="67"/>
  <c r="D13" i="67"/>
  <c r="C13" i="67"/>
  <c r="AA13" i="67"/>
  <c r="AB13" i="67"/>
  <c r="AC13" i="67"/>
  <c r="W10" i="67"/>
  <c r="V10" i="67"/>
  <c r="V16" i="67" s="1"/>
  <c r="U10" i="67"/>
  <c r="U16" i="67" s="1"/>
  <c r="T10" i="67"/>
  <c r="T16" i="67" s="1"/>
  <c r="S10" i="67"/>
  <c r="R10" i="67"/>
  <c r="R16" i="67" s="1"/>
  <c r="Q10" i="67"/>
  <c r="Q16" i="67" s="1"/>
  <c r="P10" i="67"/>
  <c r="O10" i="67"/>
  <c r="N10" i="67"/>
  <c r="N16" i="67" s="1"/>
  <c r="M10" i="67"/>
  <c r="M16" i="67" s="1"/>
  <c r="L10" i="67"/>
  <c r="K10" i="67"/>
  <c r="J10" i="67"/>
  <c r="J16" i="67" s="1"/>
  <c r="I10" i="67"/>
  <c r="I16" i="67" s="1"/>
  <c r="H10" i="67"/>
  <c r="H16" i="67" s="1"/>
  <c r="G10" i="67"/>
  <c r="F10" i="67"/>
  <c r="F16" i="67" s="1"/>
  <c r="E10" i="67"/>
  <c r="D10" i="67"/>
  <c r="C10" i="67"/>
  <c r="X10" i="67"/>
  <c r="Y10" i="67"/>
  <c r="Y16" i="67" s="1"/>
  <c r="Z10" i="67"/>
  <c r="AA10" i="67"/>
  <c r="AB10" i="67"/>
  <c r="AC10" i="67"/>
  <c r="AJ11" i="67"/>
  <c r="AM15" i="67"/>
  <c r="AM14" i="67"/>
  <c r="AM12" i="67"/>
  <c r="AM11" i="67"/>
  <c r="AM9" i="67"/>
  <c r="AM8" i="67"/>
  <c r="AM7" i="67"/>
  <c r="AM6" i="67"/>
  <c r="AM5" i="67"/>
  <c r="AI15" i="67"/>
  <c r="AI14" i="67"/>
  <c r="AI12" i="67"/>
  <c r="AI11" i="67"/>
  <c r="AI9" i="67"/>
  <c r="AI8" i="67"/>
  <c r="AI7" i="67"/>
  <c r="AI6" i="67"/>
  <c r="AI5" i="67"/>
  <c r="AH15" i="67"/>
  <c r="AH14" i="67"/>
  <c r="AH12" i="67"/>
  <c r="AH9" i="67"/>
  <c r="AH8" i="67"/>
  <c r="AH7" i="67"/>
  <c r="AH6" i="67"/>
  <c r="AH5" i="67"/>
  <c r="AO13" i="67" l="1"/>
  <c r="AN13" i="67"/>
  <c r="AO15" i="46"/>
  <c r="AN15" i="46"/>
  <c r="AO10" i="67"/>
  <c r="AN10" i="67"/>
  <c r="AH10" i="67"/>
  <c r="AG10" i="67"/>
  <c r="AC16" i="67"/>
  <c r="AC24" i="67" s="1"/>
  <c r="AG13" i="67"/>
  <c r="G16" i="67"/>
  <c r="G26" i="67" s="1"/>
  <c r="K16" i="67"/>
  <c r="K24" i="67" s="1"/>
  <c r="O16" i="67"/>
  <c r="O24" i="67" s="1"/>
  <c r="S16" i="67"/>
  <c r="S24" i="67" s="1"/>
  <c r="W16" i="67"/>
  <c r="W24" i="67" s="1"/>
  <c r="AM13" i="67"/>
  <c r="X16" i="67"/>
  <c r="X23" i="67" s="1"/>
  <c r="AI10" i="67"/>
  <c r="AM10" i="67"/>
  <c r="AM15" i="46"/>
  <c r="AH15" i="46"/>
  <c r="AC32" i="46"/>
  <c r="AC28" i="46"/>
  <c r="AI15" i="46"/>
  <c r="AC25" i="46"/>
  <c r="AC24" i="46"/>
  <c r="AC29" i="46"/>
  <c r="AC26" i="46"/>
  <c r="AC31" i="46"/>
  <c r="AC23" i="46"/>
  <c r="AC30" i="46"/>
  <c r="AC22" i="46"/>
  <c r="AC27" i="46"/>
  <c r="D16" i="67"/>
  <c r="D28" i="67" s="1"/>
  <c r="E16" i="67"/>
  <c r="E29" i="67" s="1"/>
  <c r="L16" i="67"/>
  <c r="L30" i="67" s="1"/>
  <c r="P16" i="67"/>
  <c r="P26" i="67" s="1"/>
  <c r="Z16" i="67"/>
  <c r="Z26" i="67" s="1"/>
  <c r="AA16" i="67"/>
  <c r="AI16" i="67" s="1"/>
  <c r="AC28" i="67"/>
  <c r="AC27" i="67"/>
  <c r="AB16" i="67"/>
  <c r="AB26" i="67" s="1"/>
  <c r="AH13" i="67"/>
  <c r="AI13" i="67"/>
  <c r="AJ6" i="67"/>
  <c r="AK6" i="67"/>
  <c r="AL6" i="67"/>
  <c r="AJ8" i="67"/>
  <c r="AK8" i="67"/>
  <c r="AL8" i="67"/>
  <c r="AJ9" i="67"/>
  <c r="AK9" i="67"/>
  <c r="AL9" i="67"/>
  <c r="AK11" i="67"/>
  <c r="AL11" i="67"/>
  <c r="AJ12" i="67"/>
  <c r="AK12" i="67"/>
  <c r="AL12" i="67"/>
  <c r="AJ13" i="67"/>
  <c r="AK13" i="67"/>
  <c r="AL13" i="67"/>
  <c r="AJ14" i="67"/>
  <c r="AK14" i="67"/>
  <c r="AL14" i="67"/>
  <c r="J24" i="67"/>
  <c r="Y24" i="67"/>
  <c r="AJ7" i="67"/>
  <c r="AK7" i="67"/>
  <c r="F30" i="67"/>
  <c r="J26" i="67"/>
  <c r="M30" i="67"/>
  <c r="U30" i="67"/>
  <c r="V28" i="67"/>
  <c r="Y28" i="67"/>
  <c r="Y30" i="67"/>
  <c r="T30" i="67"/>
  <c r="Q30" i="67"/>
  <c r="N30" i="67"/>
  <c r="J30" i="67"/>
  <c r="H30" i="67"/>
  <c r="M28" i="67"/>
  <c r="J28" i="67"/>
  <c r="V26" i="67"/>
  <c r="M26" i="67"/>
  <c r="H26" i="67"/>
  <c r="Y25" i="67"/>
  <c r="T25" i="67"/>
  <c r="M25" i="67"/>
  <c r="J25" i="67"/>
  <c r="V24" i="67"/>
  <c r="T24" i="67"/>
  <c r="Q24" i="67"/>
  <c r="M24" i="67"/>
  <c r="H24" i="67"/>
  <c r="Y23" i="67"/>
  <c r="V23" i="67"/>
  <c r="T23" i="67"/>
  <c r="N23" i="67"/>
  <c r="M23" i="67"/>
  <c r="J23" i="67"/>
  <c r="U6" i="65"/>
  <c r="V6" i="65"/>
  <c r="W6" i="65"/>
  <c r="V7" i="65"/>
  <c r="W7" i="65"/>
  <c r="U8" i="65"/>
  <c r="V8" i="65"/>
  <c r="V10" i="65"/>
  <c r="W10" i="65"/>
  <c r="W5" i="65"/>
  <c r="U5" i="65"/>
  <c r="AB24" i="63"/>
  <c r="AB19" i="63"/>
  <c r="AB20" i="63"/>
  <c r="AB26" i="63"/>
  <c r="D19" i="63"/>
  <c r="E19" i="63"/>
  <c r="F24" i="63"/>
  <c r="G19" i="63"/>
  <c r="H19" i="63"/>
  <c r="K20" i="63"/>
  <c r="L23" i="63"/>
  <c r="M19" i="63"/>
  <c r="N19" i="63"/>
  <c r="O25" i="63"/>
  <c r="P19" i="63"/>
  <c r="Q19" i="63"/>
  <c r="R19" i="63"/>
  <c r="U20" i="63"/>
  <c r="V19" i="63"/>
  <c r="W19" i="63"/>
  <c r="X19" i="63"/>
  <c r="Y19" i="63"/>
  <c r="Z19" i="63"/>
  <c r="AA19" i="63"/>
  <c r="D20" i="63"/>
  <c r="E20" i="63"/>
  <c r="F20" i="63"/>
  <c r="G20" i="63"/>
  <c r="H20" i="63"/>
  <c r="I20" i="63"/>
  <c r="J20" i="63"/>
  <c r="N20" i="63"/>
  <c r="P20" i="63"/>
  <c r="Q23" i="63"/>
  <c r="R20" i="63"/>
  <c r="T20" i="63"/>
  <c r="W20" i="63"/>
  <c r="Y20" i="63"/>
  <c r="Z20" i="63"/>
  <c r="AA20" i="63"/>
  <c r="D21" i="63"/>
  <c r="E21" i="63"/>
  <c r="G21" i="63"/>
  <c r="H21" i="63"/>
  <c r="I21" i="63"/>
  <c r="K23" i="63"/>
  <c r="K21" i="63"/>
  <c r="L21" i="63"/>
  <c r="M21" i="63"/>
  <c r="N21" i="63"/>
  <c r="P21" i="63"/>
  <c r="Q21" i="63"/>
  <c r="R21" i="63"/>
  <c r="T23" i="63"/>
  <c r="T21" i="63"/>
  <c r="V21" i="63"/>
  <c r="W21" i="63"/>
  <c r="Y21" i="63"/>
  <c r="AA21" i="63"/>
  <c r="E22" i="63"/>
  <c r="F22" i="63"/>
  <c r="G22" i="63"/>
  <c r="H22" i="63"/>
  <c r="I22" i="63"/>
  <c r="J22" i="63"/>
  <c r="K22" i="63"/>
  <c r="L22" i="63"/>
  <c r="N22" i="63"/>
  <c r="O22" i="63"/>
  <c r="P22" i="63"/>
  <c r="Q22" i="63"/>
  <c r="R22" i="63"/>
  <c r="T22" i="63"/>
  <c r="U22" i="63"/>
  <c r="W22" i="63"/>
  <c r="Y22" i="63"/>
  <c r="Z22" i="63"/>
  <c r="AA22" i="63"/>
  <c r="E25" i="63"/>
  <c r="F23" i="63"/>
  <c r="H23" i="63"/>
  <c r="I23" i="63"/>
  <c r="J23" i="63"/>
  <c r="N25" i="63"/>
  <c r="O23" i="63"/>
  <c r="R23" i="63"/>
  <c r="S23" i="63"/>
  <c r="W23" i="63"/>
  <c r="X23" i="63"/>
  <c r="AA23" i="63"/>
  <c r="D24" i="63"/>
  <c r="E24" i="63"/>
  <c r="G24" i="63"/>
  <c r="H24" i="63"/>
  <c r="I24" i="63"/>
  <c r="K24" i="63"/>
  <c r="L24" i="63"/>
  <c r="M24" i="63"/>
  <c r="N24" i="63"/>
  <c r="P24" i="63"/>
  <c r="Q24" i="63"/>
  <c r="R24" i="63"/>
  <c r="T24" i="63"/>
  <c r="U24" i="63"/>
  <c r="V24" i="63"/>
  <c r="W24" i="63"/>
  <c r="Y24" i="63"/>
  <c r="Z24" i="63"/>
  <c r="AA24" i="63"/>
  <c r="H25" i="63"/>
  <c r="J25" i="63"/>
  <c r="R25" i="63"/>
  <c r="U25" i="63"/>
  <c r="X25" i="63"/>
  <c r="D26" i="63"/>
  <c r="E26" i="63"/>
  <c r="G26" i="63"/>
  <c r="H26" i="63"/>
  <c r="I26" i="63"/>
  <c r="J26" i="63"/>
  <c r="K26" i="63"/>
  <c r="M26" i="63"/>
  <c r="N26" i="63"/>
  <c r="P26" i="63"/>
  <c r="Q26" i="63"/>
  <c r="R26" i="63"/>
  <c r="S26" i="63"/>
  <c r="T26" i="63"/>
  <c r="V26" i="63"/>
  <c r="W26" i="63"/>
  <c r="Y26" i="63"/>
  <c r="Z26" i="63"/>
  <c r="AA26" i="63"/>
  <c r="C20" i="63"/>
  <c r="AK8" i="63"/>
  <c r="C22" i="63"/>
  <c r="C19" i="63"/>
  <c r="AJ5" i="63"/>
  <c r="AK5" i="63"/>
  <c r="AL5" i="63"/>
  <c r="AJ6" i="63"/>
  <c r="AK6" i="63"/>
  <c r="AL6" i="63"/>
  <c r="AL7" i="63"/>
  <c r="AJ8" i="63"/>
  <c r="AL8" i="63"/>
  <c r="AJ12" i="63"/>
  <c r="AJ9" i="61"/>
  <c r="AB30" i="60"/>
  <c r="AJ9" i="60"/>
  <c r="AL9" i="60"/>
  <c r="AJ6" i="60"/>
  <c r="AB27" i="60"/>
  <c r="V27" i="60"/>
  <c r="Q27" i="60"/>
  <c r="H27" i="60"/>
  <c r="G31" i="60"/>
  <c r="D31" i="60"/>
  <c r="AB22" i="60"/>
  <c r="Z28" i="60"/>
  <c r="Y29" i="60"/>
  <c r="W25" i="60"/>
  <c r="V22" i="60"/>
  <c r="T25" i="60"/>
  <c r="Q28" i="60"/>
  <c r="N25" i="60"/>
  <c r="K25" i="60"/>
  <c r="H28" i="60"/>
  <c r="E25" i="60"/>
  <c r="L27" i="57"/>
  <c r="O27" i="57"/>
  <c r="P31" i="57"/>
  <c r="Q31" i="57"/>
  <c r="S27" i="57"/>
  <c r="T31" i="57"/>
  <c r="U27" i="57"/>
  <c r="W30" i="57"/>
  <c r="Y31" i="57"/>
  <c r="Z31" i="57"/>
  <c r="AB27" i="57"/>
  <c r="C30" i="57"/>
  <c r="AK11" i="57"/>
  <c r="K24" i="57"/>
  <c r="Z25" i="57"/>
  <c r="AJ9" i="57"/>
  <c r="Z26" i="57"/>
  <c r="W26" i="57"/>
  <c r="K26" i="57"/>
  <c r="W25" i="57"/>
  <c r="Q25" i="57"/>
  <c r="T24" i="57"/>
  <c r="Z23" i="57"/>
  <c r="W23" i="57"/>
  <c r="Q23" i="57"/>
  <c r="H23" i="57"/>
  <c r="Q22" i="57"/>
  <c r="Z22" i="57"/>
  <c r="X24" i="57"/>
  <c r="W24" i="57"/>
  <c r="V29" i="57"/>
  <c r="U32" i="57"/>
  <c r="S26" i="57"/>
  <c r="R22" i="57"/>
  <c r="O29" i="57"/>
  <c r="N26" i="57"/>
  <c r="M31" i="57"/>
  <c r="L32" i="57"/>
  <c r="K25" i="57"/>
  <c r="J29" i="57"/>
  <c r="I22" i="57"/>
  <c r="G25" i="57"/>
  <c r="AJ6" i="61"/>
  <c r="U30" i="60"/>
  <c r="AK11" i="60"/>
  <c r="U26" i="60"/>
  <c r="L26" i="60"/>
  <c r="AA25" i="60"/>
  <c r="O25" i="60"/>
  <c r="AK8" i="60"/>
  <c r="C25" i="60"/>
  <c r="X23" i="60"/>
  <c r="AK5" i="60"/>
  <c r="C22" i="60"/>
  <c r="F22" i="60"/>
  <c r="I22" i="60"/>
  <c r="L22" i="60"/>
  <c r="O22" i="60"/>
  <c r="R22" i="60"/>
  <c r="U22" i="60"/>
  <c r="X22" i="60"/>
  <c r="AA22" i="60"/>
  <c r="F23" i="60"/>
  <c r="R23" i="60"/>
  <c r="AA23" i="60"/>
  <c r="X24" i="60"/>
  <c r="AA24" i="60"/>
  <c r="F26" i="60"/>
  <c r="O26" i="60"/>
  <c r="X26" i="60"/>
  <c r="L28" i="60"/>
  <c r="O28" i="60"/>
  <c r="I30" i="60"/>
  <c r="R30" i="60"/>
  <c r="AA30" i="60"/>
  <c r="F25" i="60"/>
  <c r="AK15" i="60"/>
  <c r="O23" i="60"/>
  <c r="O24" i="60"/>
  <c r="R24" i="60"/>
  <c r="U24" i="60"/>
  <c r="R25" i="60"/>
  <c r="U25" i="60"/>
  <c r="F30" i="60"/>
  <c r="O30" i="60"/>
  <c r="X30" i="60"/>
  <c r="C28" i="60"/>
  <c r="Z27" i="60"/>
  <c r="I31" i="60"/>
  <c r="O27" i="60"/>
  <c r="E32" i="60"/>
  <c r="E29" i="60"/>
  <c r="H32" i="60"/>
  <c r="H29" i="60"/>
  <c r="K32" i="60"/>
  <c r="K29" i="60"/>
  <c r="N32" i="60"/>
  <c r="N29" i="60"/>
  <c r="Q32" i="60"/>
  <c r="Q29" i="60"/>
  <c r="T32" i="60"/>
  <c r="T29" i="60"/>
  <c r="W32" i="60"/>
  <c r="W29" i="60"/>
  <c r="Z32" i="60"/>
  <c r="Z29" i="60"/>
  <c r="E23" i="60"/>
  <c r="H23" i="60"/>
  <c r="E24" i="60"/>
  <c r="N24" i="60"/>
  <c r="W24" i="60"/>
  <c r="AL5" i="60"/>
  <c r="N23" i="60"/>
  <c r="Q23" i="60"/>
  <c r="T23" i="60"/>
  <c r="W23" i="60"/>
  <c r="Z23" i="60"/>
  <c r="AK6" i="60"/>
  <c r="AJ7" i="60"/>
  <c r="AL8" i="60"/>
  <c r="E26" i="60"/>
  <c r="H26" i="60"/>
  <c r="K26" i="60"/>
  <c r="N26" i="60"/>
  <c r="Q26" i="60"/>
  <c r="T26" i="60"/>
  <c r="W26" i="60"/>
  <c r="Z26" i="60"/>
  <c r="AK9" i="60"/>
  <c r="AL11" i="60"/>
  <c r="E30" i="60"/>
  <c r="H30" i="60"/>
  <c r="K30" i="60"/>
  <c r="N30" i="60"/>
  <c r="Q30" i="60"/>
  <c r="T30" i="60"/>
  <c r="W30" i="60"/>
  <c r="AK13" i="60"/>
  <c r="J31" i="60"/>
  <c r="M31" i="60"/>
  <c r="P31" i="60"/>
  <c r="S31" i="60"/>
  <c r="V31" i="60"/>
  <c r="C32" i="60"/>
  <c r="C29" i="60"/>
  <c r="F32" i="60"/>
  <c r="F29" i="60"/>
  <c r="I32" i="60"/>
  <c r="I29" i="60"/>
  <c r="L32" i="60"/>
  <c r="L29" i="60"/>
  <c r="O32" i="60"/>
  <c r="O29" i="60"/>
  <c r="R32" i="60"/>
  <c r="R29" i="60"/>
  <c r="U32" i="60"/>
  <c r="U29" i="60"/>
  <c r="X32" i="60"/>
  <c r="X29" i="60"/>
  <c r="AA32" i="60"/>
  <c r="AA29" i="60"/>
  <c r="AL15" i="60"/>
  <c r="E22" i="60"/>
  <c r="H22" i="60"/>
  <c r="K22" i="60"/>
  <c r="N22" i="60"/>
  <c r="Q22" i="60"/>
  <c r="T22" i="60"/>
  <c r="W22" i="60"/>
  <c r="Z22" i="60"/>
  <c r="AB26" i="60"/>
  <c r="G32" i="60"/>
  <c r="P32" i="60"/>
  <c r="Y32" i="60"/>
  <c r="AL7" i="60"/>
  <c r="F31" i="60"/>
  <c r="L27" i="60"/>
  <c r="R27" i="60"/>
  <c r="X27" i="60"/>
  <c r="AJ5" i="60"/>
  <c r="AL6" i="60"/>
  <c r="AK7" i="60"/>
  <c r="AJ8" i="60"/>
  <c r="AJ11" i="60"/>
  <c r="AL13" i="60"/>
  <c r="E31" i="60"/>
  <c r="H31" i="60"/>
  <c r="K31" i="60"/>
  <c r="N31" i="60"/>
  <c r="AJ15" i="60"/>
  <c r="O25" i="57"/>
  <c r="F25" i="57"/>
  <c r="U24" i="57"/>
  <c r="L30" i="57"/>
  <c r="O22" i="57"/>
  <c r="O24" i="57"/>
  <c r="X23" i="57"/>
  <c r="U23" i="57"/>
  <c r="O23" i="57"/>
  <c r="L23" i="57"/>
  <c r="L26" i="57"/>
  <c r="F28" i="57"/>
  <c r="AK9" i="57"/>
  <c r="AK8" i="57"/>
  <c r="AJ8" i="57"/>
  <c r="AK5" i="57"/>
  <c r="AB22" i="57"/>
  <c r="AL6" i="57"/>
  <c r="R27" i="57"/>
  <c r="H27" i="57"/>
  <c r="N27" i="57"/>
  <c r="N22" i="57"/>
  <c r="T22" i="57"/>
  <c r="T27" i="57"/>
  <c r="W22" i="57"/>
  <c r="AJ6" i="57"/>
  <c r="AA24" i="57"/>
  <c r="AK7" i="57"/>
  <c r="I32" i="57"/>
  <c r="R32" i="57"/>
  <c r="X32" i="57"/>
  <c r="AK15" i="57"/>
  <c r="L25" i="57"/>
  <c r="AA26" i="57"/>
  <c r="Y30" i="57"/>
  <c r="F32" i="57"/>
  <c r="G27" i="57"/>
  <c r="J22" i="57"/>
  <c r="P22" i="57"/>
  <c r="P27" i="57"/>
  <c r="S22" i="57"/>
  <c r="Y22" i="57"/>
  <c r="Y27" i="57"/>
  <c r="Z24" i="57"/>
  <c r="AJ7" i="57"/>
  <c r="M22" i="57"/>
  <c r="K22" i="57"/>
  <c r="K27" i="57"/>
  <c r="Q27" i="57"/>
  <c r="AL5" i="57"/>
  <c r="AK6" i="57"/>
  <c r="AL7" i="57"/>
  <c r="AB26" i="57"/>
  <c r="AL9" i="57"/>
  <c r="H28" i="57"/>
  <c r="H30" i="57"/>
  <c r="K30" i="57"/>
  <c r="K28" i="57"/>
  <c r="N28" i="57"/>
  <c r="N30" i="57"/>
  <c r="Q28" i="57"/>
  <c r="Q30" i="57"/>
  <c r="Z28" i="57"/>
  <c r="AJ11" i="57"/>
  <c r="AB29" i="57"/>
  <c r="F30" i="57"/>
  <c r="H22" i="57"/>
  <c r="V22" i="57"/>
  <c r="W28" i="57"/>
  <c r="I25" i="57"/>
  <c r="R25" i="57"/>
  <c r="AA25" i="57"/>
  <c r="AL8" i="57"/>
  <c r="L28" i="57"/>
  <c r="O30" i="57"/>
  <c r="U28" i="57"/>
  <c r="X30" i="57"/>
  <c r="H29" i="57"/>
  <c r="K29" i="57"/>
  <c r="N29" i="57"/>
  <c r="Q29" i="57"/>
  <c r="T29" i="57"/>
  <c r="W29" i="57"/>
  <c r="Z29" i="57"/>
  <c r="R28" i="57"/>
  <c r="X28" i="57"/>
  <c r="O26" i="57"/>
  <c r="X26" i="57"/>
  <c r="R29" i="57"/>
  <c r="AA29" i="57"/>
  <c r="H32" i="57"/>
  <c r="K32" i="57"/>
  <c r="N32" i="57"/>
  <c r="Q32" i="57"/>
  <c r="T32" i="57"/>
  <c r="W32" i="57"/>
  <c r="Z32" i="57"/>
  <c r="AJ15" i="57"/>
  <c r="AA28" i="57"/>
  <c r="F31" i="57"/>
  <c r="E24" i="57"/>
  <c r="C29" i="57"/>
  <c r="O31" i="60"/>
  <c r="L31" i="60"/>
  <c r="I27" i="60"/>
  <c r="Z31" i="60"/>
  <c r="F27" i="60"/>
  <c r="Z30" i="60"/>
  <c r="U27" i="60"/>
  <c r="U31" i="60"/>
  <c r="C27" i="60"/>
  <c r="C31" i="60"/>
  <c r="AJ10" i="60"/>
  <c r="M30" i="57"/>
  <c r="P30" i="57"/>
  <c r="Z30" i="57"/>
  <c r="AJ13" i="57"/>
  <c r="D30" i="57"/>
  <c r="AB30" i="57"/>
  <c r="AL13" i="57"/>
  <c r="J30" i="57"/>
  <c r="U30" i="57"/>
  <c r="S30" i="57"/>
  <c r="V30" i="57"/>
  <c r="G30" i="57"/>
  <c r="AA30" i="57"/>
  <c r="AK13" i="57"/>
  <c r="AA27" i="57"/>
  <c r="Z27" i="57"/>
  <c r="X30" i="49"/>
  <c r="V32" i="49"/>
  <c r="V29" i="49"/>
  <c r="V24" i="49"/>
  <c r="V28" i="49"/>
  <c r="V30" i="49"/>
  <c r="V22" i="49"/>
  <c r="V23" i="49"/>
  <c r="V25" i="49"/>
  <c r="U30" i="49"/>
  <c r="L22" i="49"/>
  <c r="I22" i="49"/>
  <c r="D28" i="49"/>
  <c r="Z23" i="49"/>
  <c r="R25" i="49"/>
  <c r="G32" i="49"/>
  <c r="Z26" i="49"/>
  <c r="M25" i="49"/>
  <c r="O31" i="49"/>
  <c r="AB27" i="49"/>
  <c r="L30" i="49"/>
  <c r="L28" i="49"/>
  <c r="L25" i="49"/>
  <c r="L23" i="49"/>
  <c r="L32" i="49"/>
  <c r="K27" i="49"/>
  <c r="R30" i="49"/>
  <c r="R32" i="49"/>
  <c r="R22" i="49"/>
  <c r="R23" i="49"/>
  <c r="E28" i="49"/>
  <c r="R29" i="49"/>
  <c r="E32" i="49"/>
  <c r="R28" i="49"/>
  <c r="E23" i="49"/>
  <c r="E22" i="49"/>
  <c r="E24" i="49"/>
  <c r="Q27" i="49"/>
  <c r="E26" i="49"/>
  <c r="E25" i="49"/>
  <c r="E27" i="49"/>
  <c r="X27" i="49"/>
  <c r="G22" i="49"/>
  <c r="O26" i="49"/>
  <c r="O29" i="49"/>
  <c r="O22" i="49"/>
  <c r="O25" i="49"/>
  <c r="O23" i="49"/>
  <c r="O24" i="49"/>
  <c r="O32" i="49"/>
  <c r="O28" i="49"/>
  <c r="O30" i="49"/>
  <c r="N23" i="49"/>
  <c r="N25" i="49"/>
  <c r="N32" i="49"/>
  <c r="K23" i="49"/>
  <c r="K25" i="49"/>
  <c r="K24" i="49"/>
  <c r="K28" i="49"/>
  <c r="K22" i="49"/>
  <c r="K26" i="49"/>
  <c r="K32" i="49"/>
  <c r="P32" i="49"/>
  <c r="P25" i="49"/>
  <c r="P22" i="49"/>
  <c r="P29" i="49"/>
  <c r="P26" i="49"/>
  <c r="P23" i="49"/>
  <c r="P28" i="49"/>
  <c r="P30" i="49"/>
  <c r="O27" i="49"/>
  <c r="N27" i="49"/>
  <c r="J29" i="49"/>
  <c r="J26" i="49"/>
  <c r="J25" i="49"/>
  <c r="J32" i="49"/>
  <c r="J28" i="49"/>
  <c r="J23" i="49"/>
  <c r="J22" i="49"/>
  <c r="J30" i="49"/>
  <c r="Q32" i="49"/>
  <c r="Q22" i="49"/>
  <c r="AA32" i="49"/>
  <c r="AA23" i="49"/>
  <c r="AA26" i="49"/>
  <c r="AA25" i="49"/>
  <c r="AA29" i="49"/>
  <c r="AA28" i="49"/>
  <c r="AA22" i="49"/>
  <c r="AA24" i="49"/>
  <c r="S32" i="49"/>
  <c r="S23" i="49"/>
  <c r="S22" i="49"/>
  <c r="S29" i="49"/>
  <c r="S28" i="49"/>
  <c r="S26" i="49"/>
  <c r="S25" i="49"/>
  <c r="S30" i="49"/>
  <c r="U32" i="49"/>
  <c r="U29" i="49"/>
  <c r="U26" i="49"/>
  <c r="U23" i="49"/>
  <c r="U25" i="49"/>
  <c r="U28" i="49"/>
  <c r="U24" i="49"/>
  <c r="U22" i="49"/>
  <c r="Y28" i="49"/>
  <c r="Y22" i="49"/>
  <c r="Y25" i="49"/>
  <c r="Y32" i="49"/>
  <c r="Y23" i="49"/>
  <c r="Y29" i="49"/>
  <c r="Y26" i="49"/>
  <c r="Y24" i="49"/>
  <c r="Y30" i="49"/>
  <c r="AA27" i="49"/>
  <c r="U31" i="49"/>
  <c r="Y31" i="49"/>
  <c r="W23" i="49"/>
  <c r="W22" i="49"/>
  <c r="W32" i="49"/>
  <c r="W26" i="49"/>
  <c r="W25" i="49"/>
  <c r="W28" i="49"/>
  <c r="T23" i="49"/>
  <c r="T25" i="49"/>
  <c r="T32" i="49"/>
  <c r="T24" i="49"/>
  <c r="T22" i="49"/>
  <c r="T28" i="49"/>
  <c r="U27" i="49"/>
  <c r="Y27" i="49"/>
  <c r="X29" i="49"/>
  <c r="X25" i="49"/>
  <c r="X24" i="49"/>
  <c r="X22" i="49"/>
  <c r="X23" i="49"/>
  <c r="X32" i="49"/>
  <c r="X26" i="49"/>
  <c r="X28" i="49"/>
  <c r="Z32" i="46"/>
  <c r="Q32" i="46"/>
  <c r="L32" i="46"/>
  <c r="C32" i="46"/>
  <c r="H32" i="46"/>
  <c r="O32" i="46"/>
  <c r="F32" i="46"/>
  <c r="W32" i="46"/>
  <c r="N32" i="46"/>
  <c r="E32" i="46"/>
  <c r="I32" i="46"/>
  <c r="J32" i="46"/>
  <c r="M32" i="46"/>
  <c r="P32" i="46"/>
  <c r="D32" i="46"/>
  <c r="G32" i="46"/>
  <c r="X32" i="46"/>
  <c r="S32" i="46"/>
  <c r="Q23" i="46"/>
  <c r="R32" i="46"/>
  <c r="Y32" i="46"/>
  <c r="V32" i="46"/>
  <c r="Q22" i="46"/>
  <c r="D22" i="46"/>
  <c r="S23" i="46"/>
  <c r="C23" i="46"/>
  <c r="W24" i="46"/>
  <c r="M22" i="46"/>
  <c r="E22" i="46"/>
  <c r="AB23" i="46"/>
  <c r="P23" i="46"/>
  <c r="E23" i="46"/>
  <c r="Y24" i="46"/>
  <c r="S24" i="46"/>
  <c r="AB32" i="46"/>
  <c r="Z22" i="46"/>
  <c r="P22" i="46"/>
  <c r="N22" i="46"/>
  <c r="C22" i="46"/>
  <c r="W23" i="46"/>
  <c r="M23" i="46"/>
  <c r="G23" i="46"/>
  <c r="D23" i="46"/>
  <c r="M24" i="46"/>
  <c r="H24" i="46"/>
  <c r="W22" i="46"/>
  <c r="V22" i="46"/>
  <c r="S22" i="46"/>
  <c r="J22" i="46"/>
  <c r="H22" i="46"/>
  <c r="G22" i="46"/>
  <c r="Z23" i="46"/>
  <c r="V23" i="46"/>
  <c r="N23" i="46"/>
  <c r="J23" i="46"/>
  <c r="H23" i="46"/>
  <c r="Z24" i="46"/>
  <c r="P24" i="46"/>
  <c r="N24" i="46"/>
  <c r="J24" i="46"/>
  <c r="D24" i="46"/>
  <c r="C29" i="46"/>
  <c r="C30" i="46"/>
  <c r="Z25" i="46"/>
  <c r="W25" i="46"/>
  <c r="Q25" i="46"/>
  <c r="N25" i="46"/>
  <c r="H25" i="46"/>
  <c r="F25" i="46"/>
  <c r="C25" i="46"/>
  <c r="Z26" i="46"/>
  <c r="W26" i="46"/>
  <c r="Q26" i="46"/>
  <c r="N26" i="46"/>
  <c r="H26" i="46"/>
  <c r="F26" i="46"/>
  <c r="C26" i="46"/>
  <c r="V24" i="46"/>
  <c r="Q24" i="46"/>
  <c r="G24" i="46"/>
  <c r="E24" i="46"/>
  <c r="C24" i="46"/>
  <c r="Z29" i="46"/>
  <c r="W29" i="46"/>
  <c r="Q29" i="46"/>
  <c r="N29" i="46"/>
  <c r="E29" i="46"/>
  <c r="Z28" i="46"/>
  <c r="AB25" i="46"/>
  <c r="Y25" i="46"/>
  <c r="V25" i="46"/>
  <c r="S25" i="46"/>
  <c r="P25" i="46"/>
  <c r="M25" i="46"/>
  <c r="J25" i="46"/>
  <c r="E25" i="46"/>
  <c r="AB26" i="46"/>
  <c r="Y26" i="46"/>
  <c r="V26" i="46"/>
  <c r="S26" i="46"/>
  <c r="P26" i="46"/>
  <c r="M26" i="46"/>
  <c r="J26" i="46"/>
  <c r="E26" i="46"/>
  <c r="AL12" i="46"/>
  <c r="Y29" i="46"/>
  <c r="V29" i="46"/>
  <c r="S29" i="46"/>
  <c r="P29" i="46"/>
  <c r="M29" i="46"/>
  <c r="J29" i="46"/>
  <c r="G29" i="46"/>
  <c r="D29" i="46"/>
  <c r="AB28" i="46"/>
  <c r="Y28" i="46"/>
  <c r="V28" i="46"/>
  <c r="S28" i="46"/>
  <c r="P28" i="46"/>
  <c r="M28" i="46"/>
  <c r="J28" i="46"/>
  <c r="G28" i="46"/>
  <c r="D28" i="46"/>
  <c r="X25" i="46"/>
  <c r="R25" i="46"/>
  <c r="O25" i="46"/>
  <c r="L25" i="46"/>
  <c r="I25" i="46"/>
  <c r="G25" i="46"/>
  <c r="D25" i="46"/>
  <c r="X26" i="46"/>
  <c r="R26" i="46"/>
  <c r="O26" i="46"/>
  <c r="L26" i="46"/>
  <c r="I26" i="46"/>
  <c r="G26" i="46"/>
  <c r="D26" i="46"/>
  <c r="X22" i="46"/>
  <c r="R22" i="46"/>
  <c r="O22" i="46"/>
  <c r="L22" i="46"/>
  <c r="I22" i="46"/>
  <c r="F22" i="46"/>
  <c r="X24" i="46"/>
  <c r="R24" i="46"/>
  <c r="O24" i="46"/>
  <c r="L24" i="46"/>
  <c r="I24" i="46"/>
  <c r="F24" i="46"/>
  <c r="X29" i="46"/>
  <c r="R29" i="46"/>
  <c r="O29" i="46"/>
  <c r="L29" i="46"/>
  <c r="I29" i="46"/>
  <c r="F29" i="46"/>
  <c r="X23" i="46"/>
  <c r="R23" i="46"/>
  <c r="O23" i="46"/>
  <c r="L23" i="46"/>
  <c r="I23" i="46"/>
  <c r="F23" i="46"/>
  <c r="X28" i="46"/>
  <c r="R28" i="46"/>
  <c r="O28" i="46"/>
  <c r="L28" i="46"/>
  <c r="I28" i="46"/>
  <c r="F28" i="46"/>
  <c r="C28" i="46"/>
  <c r="W28" i="46"/>
  <c r="AL5" i="46"/>
  <c r="AB22" i="46"/>
  <c r="Y22" i="46"/>
  <c r="AL7" i="46"/>
  <c r="AB24" i="46"/>
  <c r="N30" i="46"/>
  <c r="N28" i="46"/>
  <c r="H28" i="46"/>
  <c r="E30" i="46"/>
  <c r="E28" i="46"/>
  <c r="AB29" i="46"/>
  <c r="Q28" i="46"/>
  <c r="D30" i="49"/>
  <c r="F24" i="49"/>
  <c r="D29" i="49"/>
  <c r="G26" i="49"/>
  <c r="D25" i="49"/>
  <c r="D22" i="49"/>
  <c r="G23" i="49"/>
  <c r="G28" i="49"/>
  <c r="I25" i="49"/>
  <c r="I23" i="49"/>
  <c r="I28" i="49"/>
  <c r="I30" i="49"/>
  <c r="G31" i="49"/>
  <c r="D27" i="49"/>
  <c r="D26" i="49"/>
  <c r="D23" i="49"/>
  <c r="G25" i="49"/>
  <c r="G24" i="49"/>
  <c r="I26" i="49"/>
  <c r="I32" i="49"/>
  <c r="Z22" i="49"/>
  <c r="G27" i="49"/>
  <c r="D31" i="49"/>
  <c r="D24" i="49"/>
  <c r="D32" i="49"/>
  <c r="G30" i="49"/>
  <c r="G29" i="49"/>
  <c r="I29" i="49"/>
  <c r="H22" i="49"/>
  <c r="Z25" i="49"/>
  <c r="R24" i="49"/>
  <c r="AB29" i="49"/>
  <c r="H32" i="49"/>
  <c r="Z28" i="49"/>
  <c r="Z32" i="49"/>
  <c r="M22" i="49"/>
  <c r="M32" i="49"/>
  <c r="Q28" i="49"/>
  <c r="Q25" i="49"/>
  <c r="Q23" i="49"/>
  <c r="N28" i="49"/>
  <c r="N26" i="49"/>
  <c r="F23" i="49"/>
  <c r="F22" i="49"/>
  <c r="M30" i="49"/>
  <c r="M29" i="49"/>
  <c r="M28" i="49"/>
  <c r="M23" i="49"/>
  <c r="M26" i="49"/>
  <c r="Q24" i="49"/>
  <c r="Q26" i="49"/>
  <c r="N24" i="49"/>
  <c r="N22" i="49"/>
  <c r="F25" i="49"/>
  <c r="AB31" i="49"/>
  <c r="AB25" i="49"/>
  <c r="H28" i="49"/>
  <c r="H25" i="49"/>
  <c r="AB30" i="49"/>
  <c r="AB28" i="49"/>
  <c r="H24" i="49"/>
  <c r="H26" i="49"/>
  <c r="H23" i="49"/>
  <c r="H27" i="49"/>
  <c r="AB24" i="49"/>
  <c r="AB32" i="49"/>
  <c r="AB26" i="49"/>
  <c r="AB23" i="49"/>
  <c r="AB22" i="49"/>
  <c r="F28" i="49"/>
  <c r="F32" i="49"/>
  <c r="F29" i="49"/>
  <c r="F30" i="49"/>
  <c r="X31" i="46"/>
  <c r="R27" i="46"/>
  <c r="O27" i="46"/>
  <c r="L27" i="46"/>
  <c r="I27" i="46"/>
  <c r="F27" i="46"/>
  <c r="AL6" i="46"/>
  <c r="AL13" i="46"/>
  <c r="Y30" i="46"/>
  <c r="V30" i="46"/>
  <c r="S30" i="46"/>
  <c r="M31" i="46"/>
  <c r="J30" i="46"/>
  <c r="D30" i="46"/>
  <c r="AK12" i="46"/>
  <c r="V27" i="46"/>
  <c r="S27" i="46"/>
  <c r="P27" i="46"/>
  <c r="M27" i="46"/>
  <c r="J31" i="46"/>
  <c r="G27" i="46"/>
  <c r="D27" i="46"/>
  <c r="AK8" i="46"/>
  <c r="AJ6" i="46"/>
  <c r="AK9" i="46"/>
  <c r="AJ11" i="46"/>
  <c r="AJ8" i="46"/>
  <c r="AJ9" i="46"/>
  <c r="AJ15" i="46"/>
  <c r="AK10" i="46"/>
  <c r="AJ5" i="46"/>
  <c r="W27" i="46"/>
  <c r="Q27" i="46"/>
  <c r="N27" i="46"/>
  <c r="H27" i="46"/>
  <c r="AL8" i="46"/>
  <c r="AK6" i="46"/>
  <c r="AJ7" i="46"/>
  <c r="AL9" i="46"/>
  <c r="R30" i="46"/>
  <c r="O30" i="46"/>
  <c r="I30" i="46"/>
  <c r="F30" i="46"/>
  <c r="AJ12" i="46"/>
  <c r="Z27" i="46"/>
  <c r="Z30" i="46"/>
  <c r="AL15" i="46"/>
  <c r="AL11" i="46"/>
  <c r="AB27" i="46"/>
  <c r="AK5" i="46"/>
  <c r="AK11" i="46"/>
  <c r="AK7" i="46"/>
  <c r="D31" i="46"/>
  <c r="Q30" i="46"/>
  <c r="T26" i="46"/>
  <c r="V31" i="46"/>
  <c r="W30" i="46"/>
  <c r="T30" i="46"/>
  <c r="Q31" i="46"/>
  <c r="X30" i="46"/>
  <c r="L31" i="46"/>
  <c r="L30" i="46"/>
  <c r="C31" i="46"/>
  <c r="C27" i="46"/>
  <c r="J27" i="46"/>
  <c r="G31" i="46"/>
  <c r="G30" i="46"/>
  <c r="P31" i="46"/>
  <c r="P30" i="46"/>
  <c r="AK13" i="46"/>
  <c r="F31" i="46"/>
  <c r="O31" i="46"/>
  <c r="E31" i="46"/>
  <c r="E27" i="46"/>
  <c r="W31" i="46"/>
  <c r="S31" i="46"/>
  <c r="AJ13" i="46"/>
  <c r="AJ10" i="46"/>
  <c r="T32" i="46"/>
  <c r="T25" i="46"/>
  <c r="T28" i="46"/>
  <c r="T27" i="46"/>
  <c r="T23" i="46"/>
  <c r="T22" i="46"/>
  <c r="T29" i="46"/>
  <c r="T24" i="46"/>
  <c r="C28" i="49"/>
  <c r="C23" i="49"/>
  <c r="C24" i="49"/>
  <c r="C26" i="49"/>
  <c r="C22" i="49"/>
  <c r="C27" i="49"/>
  <c r="C25" i="49"/>
  <c r="C32" i="49"/>
  <c r="V25" i="67"/>
  <c r="Y26" i="67"/>
  <c r="V30" i="67"/>
  <c r="N24" i="67"/>
  <c r="Q23" i="67"/>
  <c r="H23" i="67"/>
  <c r="R26" i="67"/>
  <c r="I26" i="67"/>
  <c r="AK5" i="67"/>
  <c r="F23" i="67"/>
  <c r="I23" i="67"/>
  <c r="R23" i="67"/>
  <c r="U23" i="67"/>
  <c r="F24" i="67"/>
  <c r="I24" i="67"/>
  <c r="R24" i="67"/>
  <c r="U24" i="67"/>
  <c r="X24" i="67"/>
  <c r="F26" i="67"/>
  <c r="U26" i="67"/>
  <c r="N26" i="67"/>
  <c r="H25" i="67"/>
  <c r="Q25" i="67"/>
  <c r="Q26" i="67"/>
  <c r="H28" i="67"/>
  <c r="N28" i="67"/>
  <c r="Q28" i="67"/>
  <c r="T28" i="67"/>
  <c r="T26" i="67"/>
  <c r="N25" i="67"/>
  <c r="F28" i="67"/>
  <c r="I28" i="67"/>
  <c r="R28" i="67"/>
  <c r="U28" i="67"/>
  <c r="F25" i="67"/>
  <c r="I25" i="67"/>
  <c r="R25" i="67"/>
  <c r="U25" i="67"/>
  <c r="X25" i="67"/>
  <c r="D29" i="67"/>
  <c r="G29" i="67"/>
  <c r="J29" i="67"/>
  <c r="AL5" i="67"/>
  <c r="N29" i="67"/>
  <c r="N27" i="67"/>
  <c r="Q29" i="67"/>
  <c r="T27" i="67"/>
  <c r="X27" i="67"/>
  <c r="AJ5" i="67"/>
  <c r="AK10" i="67"/>
  <c r="F29" i="67"/>
  <c r="F27" i="67"/>
  <c r="I29" i="67"/>
  <c r="I27" i="67"/>
  <c r="R29" i="67"/>
  <c r="U29" i="67"/>
  <c r="Y29" i="67"/>
  <c r="I30" i="67"/>
  <c r="R30" i="67"/>
  <c r="AA30" i="49"/>
  <c r="U12" i="65"/>
  <c r="K26" i="65"/>
  <c r="K20" i="65"/>
  <c r="K19" i="65"/>
  <c r="K22" i="65"/>
  <c r="D20" i="65"/>
  <c r="D22" i="65"/>
  <c r="D24" i="65"/>
  <c r="D25" i="65"/>
  <c r="D21" i="65"/>
  <c r="D26" i="65"/>
  <c r="D19" i="65"/>
  <c r="N31" i="46"/>
  <c r="M30" i="46"/>
  <c r="AB30" i="46"/>
  <c r="X27" i="46"/>
  <c r="V12" i="65"/>
  <c r="L20" i="65"/>
  <c r="L21" i="65"/>
  <c r="L24" i="65"/>
  <c r="L26" i="65"/>
  <c r="I19" i="65"/>
  <c r="I24" i="65"/>
  <c r="I20" i="65"/>
  <c r="I23" i="65"/>
  <c r="I25" i="65"/>
  <c r="I21" i="65"/>
  <c r="I26" i="65"/>
  <c r="E25" i="65"/>
  <c r="E21" i="65"/>
  <c r="E26" i="65"/>
  <c r="E19" i="65"/>
  <c r="E20" i="65"/>
  <c r="E22" i="65"/>
  <c r="X31" i="49"/>
  <c r="L29" i="49"/>
  <c r="AA31" i="57"/>
  <c r="H25" i="65"/>
  <c r="H21" i="65"/>
  <c r="H26" i="65"/>
  <c r="H20" i="65"/>
  <c r="H22" i="65"/>
  <c r="H19" i="65"/>
  <c r="H23" i="65"/>
  <c r="AL10" i="46"/>
  <c r="T31" i="46"/>
  <c r="I31" i="46"/>
  <c r="R31" i="46"/>
  <c r="W12" i="65"/>
  <c r="M22" i="65"/>
  <c r="M24" i="65"/>
  <c r="M19" i="65"/>
  <c r="M21" i="65"/>
  <c r="M26" i="65"/>
  <c r="J20" i="65"/>
  <c r="J19" i="65"/>
  <c r="J26" i="65"/>
  <c r="J25" i="65"/>
  <c r="J22" i="65"/>
  <c r="J24" i="65"/>
  <c r="F19" i="65"/>
  <c r="F21" i="65"/>
  <c r="F26" i="65"/>
  <c r="F24" i="65"/>
  <c r="F25" i="65"/>
  <c r="F20" i="65"/>
  <c r="C22" i="65"/>
  <c r="C19" i="65"/>
  <c r="C26" i="65"/>
  <c r="C20" i="65"/>
  <c r="C21" i="65"/>
  <c r="C24" i="65"/>
  <c r="AJ13" i="60"/>
  <c r="D29" i="57"/>
  <c r="D28" i="57"/>
  <c r="D26" i="57"/>
  <c r="E32" i="57"/>
  <c r="I29" i="57"/>
  <c r="F26" i="57"/>
  <c r="R30" i="57"/>
  <c r="C28" i="57"/>
  <c r="E22" i="57"/>
  <c r="I27" i="57"/>
  <c r="J27" i="57"/>
  <c r="G22" i="57"/>
  <c r="O28" i="57"/>
  <c r="D22" i="57"/>
  <c r="AA32" i="57"/>
  <c r="O32" i="57"/>
  <c r="C32" i="57"/>
  <c r="I26" i="57"/>
  <c r="I23" i="57"/>
  <c r="R23" i="57"/>
  <c r="AA23" i="57"/>
  <c r="I28" i="57"/>
  <c r="U22" i="57"/>
  <c r="H24" i="57"/>
  <c r="H26" i="57"/>
  <c r="Q24" i="57"/>
  <c r="Q26" i="57"/>
  <c r="T28" i="57"/>
  <c r="T26" i="57"/>
  <c r="T25" i="57"/>
  <c r="C22" i="57"/>
  <c r="M27" i="57"/>
  <c r="AA22" i="57"/>
  <c r="G23" i="57"/>
  <c r="K23" i="57"/>
  <c r="P23" i="57"/>
  <c r="T23" i="57"/>
  <c r="Y23" i="57"/>
  <c r="J24" i="57"/>
  <c r="P24" i="57"/>
  <c r="C25" i="57"/>
  <c r="H25" i="57"/>
  <c r="N25" i="57"/>
  <c r="V25" i="57"/>
  <c r="C26" i="57"/>
  <c r="J26" i="57"/>
  <c r="P26" i="57"/>
  <c r="V26" i="57"/>
  <c r="P28" i="57"/>
  <c r="F29" i="57"/>
  <c r="M29" i="57"/>
  <c r="P32" i="57"/>
  <c r="U26" i="57"/>
  <c r="S32" i="57"/>
  <c r="L22" i="57"/>
  <c r="N24" i="57"/>
  <c r="U29" i="57"/>
  <c r="I24" i="57"/>
  <c r="D27" i="60"/>
  <c r="M27" i="60"/>
  <c r="M30" i="60"/>
  <c r="C26" i="60"/>
  <c r="AL8" i="61"/>
  <c r="E29" i="57"/>
  <c r="E28" i="57"/>
  <c r="E27" i="57"/>
  <c r="X29" i="57"/>
  <c r="X25" i="57"/>
  <c r="X22" i="57"/>
  <c r="D27" i="57"/>
  <c r="D23" i="57"/>
  <c r="M23" i="57"/>
  <c r="V23" i="57"/>
  <c r="D24" i="57"/>
  <c r="L24" i="57"/>
  <c r="D25" i="57"/>
  <c r="J25" i="57"/>
  <c r="E26" i="57"/>
  <c r="R26" i="57"/>
  <c r="G28" i="57"/>
  <c r="S28" i="57"/>
  <c r="AB28" i="57"/>
  <c r="G29" i="57"/>
  <c r="S29" i="57"/>
  <c r="I30" i="57"/>
  <c r="Y32" i="57"/>
  <c r="S24" i="57"/>
  <c r="D32" i="57"/>
  <c r="V32" i="57"/>
  <c r="C23" i="57"/>
  <c r="U25" i="57"/>
  <c r="R24" i="57"/>
  <c r="V31" i="57"/>
  <c r="U31" i="57"/>
  <c r="S31" i="57"/>
  <c r="R31" i="57"/>
  <c r="O31" i="57"/>
  <c r="N31" i="57"/>
  <c r="L31" i="57"/>
  <c r="K31" i="57"/>
  <c r="J31" i="57"/>
  <c r="I31" i="57"/>
  <c r="H31" i="57"/>
  <c r="G31" i="57"/>
  <c r="E31" i="57"/>
  <c r="D31" i="57"/>
  <c r="C24" i="60"/>
  <c r="C23" i="60"/>
  <c r="F24" i="60"/>
  <c r="F28" i="60"/>
  <c r="I24" i="60"/>
  <c r="I28" i="60"/>
  <c r="I25" i="60"/>
  <c r="I23" i="60"/>
  <c r="L25" i="60"/>
  <c r="L23" i="60"/>
  <c r="L30" i="60"/>
  <c r="L24" i="60"/>
  <c r="R26" i="60"/>
  <c r="R28" i="60"/>
  <c r="U28" i="60"/>
  <c r="U23" i="60"/>
  <c r="X25" i="60"/>
  <c r="X28" i="60"/>
  <c r="AA26" i="60"/>
  <c r="AA28" i="60"/>
  <c r="C30" i="60"/>
  <c r="I26" i="60"/>
  <c r="F24" i="57"/>
  <c r="F22" i="57"/>
  <c r="E30" i="57"/>
  <c r="F27" i="57"/>
  <c r="AL15" i="57"/>
  <c r="C24" i="57"/>
  <c r="F23" i="57"/>
  <c r="M32" i="57"/>
  <c r="M28" i="57"/>
  <c r="M26" i="57"/>
  <c r="P29" i="57"/>
  <c r="P25" i="57"/>
  <c r="Y24" i="57"/>
  <c r="Y29" i="57"/>
  <c r="Y28" i="57"/>
  <c r="Y26" i="57"/>
  <c r="Y25" i="57"/>
  <c r="V27" i="57"/>
  <c r="E23" i="57"/>
  <c r="J23" i="57"/>
  <c r="N23" i="57"/>
  <c r="S23" i="57"/>
  <c r="AB23" i="57"/>
  <c r="G24" i="57"/>
  <c r="M24" i="57"/>
  <c r="V24" i="57"/>
  <c r="AB24" i="57"/>
  <c r="E25" i="57"/>
  <c r="M25" i="57"/>
  <c r="S25" i="57"/>
  <c r="AB25" i="57"/>
  <c r="G26" i="57"/>
  <c r="J28" i="57"/>
  <c r="V28" i="57"/>
  <c r="L29" i="57"/>
  <c r="G32" i="57"/>
  <c r="AB32" i="57"/>
  <c r="J32" i="57"/>
  <c r="T30" i="57"/>
  <c r="D22" i="60"/>
  <c r="D28" i="60"/>
  <c r="D23" i="60"/>
  <c r="D32" i="60"/>
  <c r="D29" i="60"/>
  <c r="D30" i="60"/>
  <c r="D26" i="60"/>
  <c r="D25" i="60"/>
  <c r="D24" i="60"/>
  <c r="G29" i="60"/>
  <c r="G25" i="60"/>
  <c r="G30" i="60"/>
  <c r="G28" i="60"/>
  <c r="G26" i="60"/>
  <c r="G24" i="60"/>
  <c r="G22" i="60"/>
  <c r="G23" i="60"/>
  <c r="G27" i="60"/>
  <c r="J26" i="60"/>
  <c r="J29" i="60"/>
  <c r="J22" i="60"/>
  <c r="J25" i="60"/>
  <c r="J23" i="60"/>
  <c r="J27" i="60"/>
  <c r="J32" i="60"/>
  <c r="J30" i="60"/>
  <c r="J28" i="60"/>
  <c r="J24" i="60"/>
  <c r="M32" i="60"/>
  <c r="M22" i="60"/>
  <c r="M28" i="60"/>
  <c r="M24" i="60"/>
  <c r="M29" i="60"/>
  <c r="M26" i="60"/>
  <c r="M25" i="60"/>
  <c r="M23" i="60"/>
  <c r="P29" i="60"/>
  <c r="P25" i="60"/>
  <c r="P28" i="60"/>
  <c r="P26" i="60"/>
  <c r="P23" i="60"/>
  <c r="P22" i="60"/>
  <c r="P24" i="60"/>
  <c r="P27" i="60"/>
  <c r="S29" i="60"/>
  <c r="S26" i="60"/>
  <c r="S24" i="60"/>
  <c r="S23" i="60"/>
  <c r="S22" i="60"/>
  <c r="S30" i="60"/>
  <c r="S25" i="60"/>
  <c r="S27" i="60"/>
  <c r="S32" i="60"/>
  <c r="S28" i="60"/>
  <c r="P30" i="60"/>
  <c r="K27" i="60"/>
  <c r="AB23" i="60"/>
  <c r="T24" i="60"/>
  <c r="Z24" i="60"/>
  <c r="H25" i="60"/>
  <c r="Q25" i="60"/>
  <c r="V25" i="60"/>
  <c r="Z25" i="60"/>
  <c r="V26" i="60"/>
  <c r="E28" i="60"/>
  <c r="N28" i="60"/>
  <c r="W28" i="60"/>
  <c r="AB28" i="60"/>
  <c r="V30" i="60"/>
  <c r="Y30" i="60"/>
  <c r="AB32" i="60"/>
  <c r="Y22" i="60"/>
  <c r="AB29" i="60"/>
  <c r="V32" i="60"/>
  <c r="O24" i="61"/>
  <c r="N33" i="61"/>
  <c r="E33" i="61"/>
  <c r="E27" i="60"/>
  <c r="N27" i="60"/>
  <c r="V23" i="60"/>
  <c r="K24" i="60"/>
  <c r="Q24" i="60"/>
  <c r="V24" i="60"/>
  <c r="AB24" i="60"/>
  <c r="AB25" i="60"/>
  <c r="Y26" i="60"/>
  <c r="K28" i="60"/>
  <c r="T28" i="60"/>
  <c r="Y28" i="60"/>
  <c r="V29" i="60"/>
  <c r="AK8" i="61"/>
  <c r="Y23" i="61"/>
  <c r="X33" i="61"/>
  <c r="M23" i="61"/>
  <c r="L33" i="61"/>
  <c r="J24" i="61"/>
  <c r="H24" i="61"/>
  <c r="Y30" i="61"/>
  <c r="K23" i="60"/>
  <c r="Y23" i="60"/>
  <c r="H24" i="60"/>
  <c r="Y24" i="60"/>
  <c r="Y25" i="60"/>
  <c r="V28" i="60"/>
  <c r="V26" i="61"/>
  <c r="D25" i="61"/>
  <c r="Z24" i="61"/>
  <c r="D24" i="61"/>
  <c r="Z23" i="61"/>
  <c r="S27" i="61"/>
  <c r="Q30" i="61"/>
  <c r="W33" i="61"/>
  <c r="W31" i="61"/>
  <c r="T24" i="61"/>
  <c r="T30" i="61"/>
  <c r="T25" i="63"/>
  <c r="O30" i="61"/>
  <c r="N30" i="61"/>
  <c r="AB29" i="61"/>
  <c r="C30" i="61"/>
  <c r="J30" i="61"/>
  <c r="E30" i="61"/>
  <c r="AK11" i="61"/>
  <c r="V29" i="61"/>
  <c r="T29" i="61"/>
  <c r="S29" i="61"/>
  <c r="P29" i="61"/>
  <c r="O29" i="61"/>
  <c r="L29" i="61"/>
  <c r="J29" i="61"/>
  <c r="I31" i="61"/>
  <c r="G31" i="61"/>
  <c r="F29" i="61"/>
  <c r="D31" i="61"/>
  <c r="AK12" i="61"/>
  <c r="C23" i="63"/>
  <c r="C25" i="63"/>
  <c r="AK9" i="63"/>
  <c r="AJ9" i="63"/>
  <c r="Z23" i="63"/>
  <c r="E23" i="65"/>
  <c r="AK12" i="63"/>
  <c r="AJ7" i="63"/>
  <c r="C21" i="63"/>
  <c r="X26" i="63"/>
  <c r="U26" i="63"/>
  <c r="O26" i="63"/>
  <c r="L26" i="63"/>
  <c r="F26" i="63"/>
  <c r="AA25" i="63"/>
  <c r="W25" i="63"/>
  <c r="Q25" i="63"/>
  <c r="K25" i="63"/>
  <c r="X24" i="63"/>
  <c r="S24" i="63"/>
  <c r="O24" i="63"/>
  <c r="J24" i="63"/>
  <c r="U23" i="63"/>
  <c r="N23" i="63"/>
  <c r="E23" i="63"/>
  <c r="V22" i="63"/>
  <c r="M22" i="63"/>
  <c r="D22" i="63"/>
  <c r="Z21" i="63"/>
  <c r="X21" i="63"/>
  <c r="S21" i="63"/>
  <c r="O21" i="63"/>
  <c r="S20" i="63"/>
  <c r="Q20" i="63"/>
  <c r="O20" i="63"/>
  <c r="M20" i="63"/>
  <c r="S19" i="63"/>
  <c r="J19" i="63"/>
  <c r="I19" i="63"/>
  <c r="I25" i="63"/>
  <c r="AB22" i="63"/>
  <c r="J23" i="65"/>
  <c r="D23" i="65"/>
  <c r="J21" i="65"/>
  <c r="G23" i="65"/>
  <c r="H24" i="65"/>
  <c r="E24" i="65"/>
  <c r="L20" i="63"/>
  <c r="L25" i="63"/>
  <c r="F21" i="63"/>
  <c r="F25" i="63"/>
  <c r="G20" i="65"/>
  <c r="G25" i="65"/>
  <c r="G26" i="65"/>
  <c r="G24" i="65"/>
  <c r="G21" i="65"/>
  <c r="U10" i="65"/>
  <c r="K24" i="65"/>
  <c r="K23" i="65"/>
  <c r="AL12" i="63"/>
  <c r="AK7" i="63"/>
  <c r="C26" i="63"/>
  <c r="C24" i="63"/>
  <c r="V25" i="63"/>
  <c r="S25" i="63"/>
  <c r="V23" i="63"/>
  <c r="M23" i="63"/>
  <c r="D23" i="63"/>
  <c r="X22" i="63"/>
  <c r="S22" i="63"/>
  <c r="U21" i="63"/>
  <c r="X20" i="63"/>
  <c r="V20" i="63"/>
  <c r="U19" i="63"/>
  <c r="O19" i="63"/>
  <c r="L19" i="63"/>
  <c r="F19" i="63"/>
  <c r="AB21" i="63"/>
  <c r="G22" i="65"/>
  <c r="G19" i="65"/>
  <c r="F23" i="65"/>
  <c r="J21" i="63"/>
  <c r="T19" i="63"/>
  <c r="K19" i="63"/>
  <c r="I22" i="65"/>
  <c r="F22" i="65"/>
  <c r="V5" i="65"/>
  <c r="L19" i="65"/>
  <c r="W8" i="65"/>
  <c r="C23" i="65"/>
  <c r="L22" i="65"/>
  <c r="K21" i="65"/>
  <c r="M20" i="65"/>
  <c r="H29" i="67"/>
  <c r="V27" i="67"/>
  <c r="V29" i="67"/>
  <c r="M29" i="67"/>
  <c r="J27" i="67"/>
  <c r="AB25" i="63"/>
  <c r="AL11" i="63"/>
  <c r="Y23" i="63"/>
  <c r="Y25" i="63"/>
  <c r="U9" i="65"/>
  <c r="V9" i="65"/>
  <c r="L23" i="65"/>
  <c r="W9" i="65"/>
  <c r="M23" i="65"/>
  <c r="AB23" i="63"/>
  <c r="AL9" i="63"/>
  <c r="G23" i="63"/>
  <c r="G25" i="63"/>
  <c r="D25" i="63"/>
  <c r="L31" i="61"/>
  <c r="X29" i="61"/>
  <c r="AL12" i="61"/>
  <c r="H30" i="61"/>
  <c r="H29" i="46"/>
  <c r="W26" i="61"/>
  <c r="AJ5" i="61"/>
  <c r="I24" i="49"/>
  <c r="M26" i="61"/>
  <c r="H25" i="61"/>
  <c r="H27" i="61"/>
  <c r="H33" i="61"/>
  <c r="L26" i="61"/>
  <c r="L24" i="61"/>
  <c r="L23" i="61"/>
  <c r="I32" i="61"/>
  <c r="Z24" i="49"/>
  <c r="Y27" i="61"/>
  <c r="E26" i="61"/>
  <c r="E23" i="61"/>
  <c r="N26" i="61"/>
  <c r="D23" i="61"/>
  <c r="D33" i="61"/>
  <c r="O26" i="61"/>
  <c r="O27" i="61"/>
  <c r="AJ16" i="61"/>
  <c r="Z33" i="61"/>
  <c r="N24" i="61"/>
  <c r="H26" i="61"/>
  <c r="W27" i="61"/>
  <c r="D27" i="61"/>
  <c r="AB31" i="57"/>
  <c r="AK7" i="61"/>
  <c r="P27" i="61"/>
  <c r="C25" i="65"/>
  <c r="AL14" i="46"/>
  <c r="AB31" i="46"/>
  <c r="S30" i="61"/>
  <c r="K29" i="49"/>
  <c r="T29" i="49"/>
  <c r="C29" i="49"/>
  <c r="U11" i="65"/>
  <c r="K25" i="65"/>
  <c r="D29" i="61"/>
  <c r="G29" i="61"/>
  <c r="M29" i="61"/>
  <c r="P31" i="61"/>
  <c r="S31" i="61"/>
  <c r="V31" i="61"/>
  <c r="Y29" i="61"/>
  <c r="Z30" i="61"/>
  <c r="T23" i="61"/>
  <c r="T33" i="61"/>
  <c r="R24" i="61"/>
  <c r="L25" i="61"/>
  <c r="W27" i="49"/>
  <c r="W24" i="49"/>
  <c r="I23" i="61"/>
  <c r="M33" i="61"/>
  <c r="V24" i="61"/>
  <c r="V23" i="61"/>
  <c r="V25" i="61"/>
  <c r="V33" i="61"/>
  <c r="P24" i="49"/>
  <c r="F24" i="61"/>
  <c r="F25" i="61"/>
  <c r="F26" i="61"/>
  <c r="F33" i="61"/>
  <c r="AB23" i="61"/>
  <c r="AB24" i="61"/>
  <c r="AL16" i="61"/>
  <c r="AB33" i="61"/>
  <c r="G28" i="61"/>
  <c r="S24" i="49"/>
  <c r="S26" i="61"/>
  <c r="E27" i="61"/>
  <c r="T26" i="61"/>
  <c r="Q27" i="61"/>
  <c r="L30" i="61"/>
  <c r="D30" i="61"/>
  <c r="AA31" i="49"/>
  <c r="H29" i="49"/>
  <c r="Q29" i="49"/>
  <c r="Z29" i="49"/>
  <c r="P23" i="63"/>
  <c r="P25" i="63"/>
  <c r="M25" i="63"/>
  <c r="Z25" i="63"/>
  <c r="AJ11" i="63"/>
  <c r="H29" i="61"/>
  <c r="N31" i="61"/>
  <c r="Q31" i="61"/>
  <c r="T31" i="61"/>
  <c r="Z29" i="61"/>
  <c r="AK11" i="63"/>
  <c r="Y24" i="61"/>
  <c r="Y23" i="46"/>
  <c r="S23" i="61"/>
  <c r="M24" i="49"/>
  <c r="F30" i="61"/>
  <c r="C31" i="61"/>
  <c r="C29" i="61"/>
  <c r="J23" i="61"/>
  <c r="J33" i="61"/>
  <c r="P33" i="61"/>
  <c r="X24" i="61"/>
  <c r="X26" i="61"/>
  <c r="X27" i="61"/>
  <c r="J24" i="49"/>
  <c r="W28" i="61"/>
  <c r="V30" i="61"/>
  <c r="G24" i="61"/>
  <c r="G33" i="61"/>
  <c r="Y26" i="61"/>
  <c r="C24" i="61"/>
  <c r="C26" i="61"/>
  <c r="C23" i="61"/>
  <c r="C33" i="61"/>
  <c r="M24" i="61"/>
  <c r="S24" i="61"/>
  <c r="L24" i="49"/>
  <c r="Z26" i="61"/>
  <c r="AJ8" i="61"/>
  <c r="G27" i="61"/>
  <c r="J26" i="61"/>
  <c r="AB26" i="61"/>
  <c r="M27" i="61"/>
  <c r="C27" i="61"/>
  <c r="Z31" i="46"/>
  <c r="AJ14" i="46"/>
  <c r="P30" i="61"/>
  <c r="E29" i="49"/>
  <c r="N29" i="49"/>
  <c r="W29" i="49"/>
  <c r="W30" i="49"/>
  <c r="W31" i="49"/>
  <c r="N30" i="49"/>
  <c r="N31" i="49"/>
  <c r="J27" i="49"/>
  <c r="J31" i="49"/>
  <c r="E30" i="49"/>
  <c r="E31" i="49"/>
  <c r="L27" i="49"/>
  <c r="L31" i="49"/>
  <c r="M27" i="49"/>
  <c r="M31" i="49"/>
  <c r="Y27" i="46"/>
  <c r="Y31" i="46"/>
  <c r="Z30" i="49"/>
  <c r="Q30" i="49"/>
  <c r="Q31" i="49"/>
  <c r="U24" i="61"/>
  <c r="U29" i="46"/>
  <c r="U28" i="46"/>
  <c r="U31" i="46"/>
  <c r="U24" i="46"/>
  <c r="U27" i="46"/>
  <c r="U25" i="46"/>
  <c r="U26" i="46"/>
  <c r="U22" i="46"/>
  <c r="U23" i="46"/>
  <c r="U32" i="46"/>
  <c r="U30" i="46"/>
  <c r="K30" i="46"/>
  <c r="C30" i="49"/>
  <c r="L26" i="49"/>
  <c r="L27" i="61"/>
  <c r="F26" i="49"/>
  <c r="F28" i="61"/>
  <c r="AA27" i="61"/>
  <c r="AA25" i="46"/>
  <c r="AA26" i="46"/>
  <c r="AA22" i="46"/>
  <c r="AA23" i="46"/>
  <c r="AK15" i="46"/>
  <c r="AA32" i="46"/>
  <c r="AA24" i="46"/>
  <c r="AA28" i="46"/>
  <c r="AA29" i="46"/>
  <c r="AA27" i="46"/>
  <c r="AA30" i="46"/>
  <c r="W11" i="65"/>
  <c r="M25" i="65"/>
  <c r="T27" i="49"/>
  <c r="T26" i="49"/>
  <c r="P27" i="49"/>
  <c r="P31" i="49"/>
  <c r="R26" i="49"/>
  <c r="K33" i="61"/>
  <c r="K22" i="46"/>
  <c r="K25" i="46"/>
  <c r="K24" i="46"/>
  <c r="K28" i="46"/>
  <c r="K32" i="46"/>
  <c r="K23" i="46"/>
  <c r="K26" i="46"/>
  <c r="K31" i="46"/>
  <c r="K27" i="46"/>
  <c r="K30" i="49"/>
  <c r="K31" i="49"/>
  <c r="Z27" i="49"/>
  <c r="H30" i="46"/>
  <c r="H31" i="46"/>
  <c r="V27" i="61"/>
  <c r="V26" i="49"/>
  <c r="H30" i="49"/>
  <c r="H31" i="49"/>
  <c r="S27" i="49"/>
  <c r="S31" i="49"/>
  <c r="K29" i="46"/>
  <c r="L25" i="65"/>
  <c r="V11" i="65"/>
  <c r="T30" i="49"/>
  <c r="T31" i="49"/>
  <c r="I27" i="49"/>
  <c r="I31" i="49"/>
  <c r="V27" i="49"/>
  <c r="V31" i="49"/>
  <c r="AA31" i="46"/>
  <c r="AK14" i="46"/>
  <c r="T27" i="61"/>
  <c r="F27" i="49"/>
  <c r="F31" i="49"/>
  <c r="C31" i="49"/>
  <c r="R27" i="49"/>
  <c r="R31" i="49"/>
  <c r="U26" i="61"/>
  <c r="U33" i="61"/>
  <c r="U27" i="61"/>
  <c r="U29" i="61"/>
  <c r="Z31" i="49"/>
  <c r="W27" i="57"/>
  <c r="W31" i="57"/>
  <c r="O28" i="61"/>
  <c r="AL7" i="61"/>
  <c r="Y27" i="67"/>
  <c r="M27" i="67"/>
  <c r="U27" i="67"/>
  <c r="Q27" i="67"/>
  <c r="H27" i="67"/>
  <c r="AA27" i="60"/>
  <c r="AL10" i="60"/>
  <c r="Y31" i="60"/>
  <c r="AK15" i="67"/>
  <c r="AJ15" i="67"/>
  <c r="AL10" i="67"/>
  <c r="AL7" i="67"/>
  <c r="Y27" i="60"/>
  <c r="E28" i="61"/>
  <c r="E25" i="61"/>
  <c r="AB28" i="61"/>
  <c r="I25" i="61"/>
  <c r="AA31" i="60"/>
  <c r="AB25" i="61"/>
  <c r="T31" i="60"/>
  <c r="T27" i="60"/>
  <c r="T29" i="67"/>
  <c r="AK10" i="60"/>
  <c r="AJ10" i="67"/>
  <c r="AL15" i="67"/>
  <c r="AA25" i="61"/>
  <c r="F27" i="61"/>
  <c r="AA33" i="61"/>
  <c r="AL11" i="61"/>
  <c r="J31" i="61"/>
  <c r="K28" i="61"/>
  <c r="Q33" i="61"/>
  <c r="M31" i="61"/>
  <c r="Y31" i="61"/>
  <c r="AA30" i="61"/>
  <c r="K26" i="61"/>
  <c r="K23" i="61"/>
  <c r="AA24" i="61"/>
  <c r="K24" i="61"/>
  <c r="K25" i="61"/>
  <c r="Q24" i="61"/>
  <c r="Q25" i="61"/>
  <c r="Q26" i="61"/>
  <c r="J25" i="61"/>
  <c r="O33" i="61"/>
  <c r="Y25" i="61"/>
  <c r="W24" i="61"/>
  <c r="E29" i="61"/>
  <c r="N29" i="61"/>
  <c r="Q29" i="61"/>
  <c r="W29" i="61"/>
  <c r="AJ11" i="61"/>
  <c r="G30" i="61"/>
  <c r="M25" i="61"/>
  <c r="AL6" i="61"/>
  <c r="AK5" i="61"/>
  <c r="AK6" i="61"/>
  <c r="I29" i="61"/>
  <c r="T25" i="61"/>
  <c r="R31" i="61"/>
  <c r="K31" i="61"/>
  <c r="K32" i="61"/>
  <c r="W30" i="61"/>
  <c r="M30" i="61"/>
  <c r="W23" i="61"/>
  <c r="N23" i="61"/>
  <c r="H23" i="61"/>
  <c r="U31" i="61"/>
  <c r="H31" i="61"/>
  <c r="K29" i="61"/>
  <c r="AK9" i="61"/>
  <c r="N27" i="61"/>
  <c r="O25" i="61"/>
  <c r="E24" i="61"/>
  <c r="X23" i="61"/>
  <c r="U23" i="61"/>
  <c r="O23" i="61"/>
  <c r="L28" i="61"/>
  <c r="F23" i="61"/>
  <c r="K30" i="61"/>
  <c r="U30" i="61"/>
  <c r="U25" i="61"/>
  <c r="AA29" i="61"/>
  <c r="K27" i="61"/>
  <c r="W25" i="61"/>
  <c r="Q23" i="61"/>
  <c r="AB30" i="61"/>
  <c r="D26" i="61"/>
  <c r="F31" i="61"/>
  <c r="AJ7" i="61"/>
  <c r="Z25" i="61"/>
  <c r="R25" i="61"/>
  <c r="R32" i="61"/>
  <c r="I27" i="61"/>
  <c r="I24" i="61"/>
  <c r="AL5" i="61"/>
  <c r="T32" i="61"/>
  <c r="P26" i="61"/>
  <c r="AL9" i="61"/>
  <c r="AB27" i="61"/>
  <c r="I28" i="61"/>
  <c r="R28" i="61"/>
  <c r="R33" i="61"/>
  <c r="AJ12" i="61"/>
  <c r="H28" i="61"/>
  <c r="H32" i="61"/>
  <c r="X31" i="61"/>
  <c r="X30" i="61"/>
  <c r="P32" i="61"/>
  <c r="P24" i="61"/>
  <c r="P28" i="61"/>
  <c r="P25" i="61"/>
  <c r="L32" i="61"/>
  <c r="R27" i="61"/>
  <c r="AK16" i="61"/>
  <c r="AA23" i="61"/>
  <c r="AA26" i="61"/>
  <c r="P23" i="61"/>
  <c r="E31" i="61"/>
  <c r="I30" i="61"/>
  <c r="I26" i="61"/>
  <c r="I33" i="61"/>
  <c r="R23" i="61"/>
  <c r="Y33" i="61"/>
  <c r="R29" i="61"/>
  <c r="O31" i="61"/>
  <c r="R30" i="61"/>
  <c r="S32" i="61"/>
  <c r="S28" i="61"/>
  <c r="R26" i="61"/>
  <c r="G26" i="61"/>
  <c r="G23" i="61"/>
  <c r="Z27" i="61"/>
  <c r="G25" i="61"/>
  <c r="J27" i="61"/>
  <c r="U28" i="61"/>
  <c r="S33" i="61"/>
  <c r="W32" i="61"/>
  <c r="G32" i="61"/>
  <c r="F32" i="61"/>
  <c r="N25" i="61"/>
  <c r="C25" i="61"/>
  <c r="X25" i="61"/>
  <c r="W27" i="60"/>
  <c r="W31" i="60"/>
  <c r="S25" i="61"/>
  <c r="R27" i="67"/>
  <c r="X31" i="60"/>
  <c r="Q31" i="60"/>
  <c r="R31" i="60"/>
  <c r="O32" i="61"/>
  <c r="Y28" i="61"/>
  <c r="Y32" i="61"/>
  <c r="AK13" i="61"/>
  <c r="AA31" i="61"/>
  <c r="M28" i="61"/>
  <c r="M32" i="61"/>
  <c r="Q28" i="61"/>
  <c r="Q32" i="61"/>
  <c r="V32" i="61"/>
  <c r="V28" i="61"/>
  <c r="Z28" i="61"/>
  <c r="Z32" i="61"/>
  <c r="AB31" i="61"/>
  <c r="AL13" i="61"/>
  <c r="Z31" i="61"/>
  <c r="AJ13" i="61"/>
  <c r="AA28" i="61"/>
  <c r="AA32" i="61"/>
  <c r="D28" i="61"/>
  <c r="D32" i="61"/>
  <c r="U32" i="61"/>
  <c r="J28" i="61"/>
  <c r="J32" i="61"/>
  <c r="T28" i="61"/>
  <c r="AB32" i="61"/>
  <c r="E32" i="61"/>
  <c r="X31" i="57"/>
  <c r="X27" i="57"/>
  <c r="N28" i="61"/>
  <c r="N32" i="61"/>
  <c r="AB31" i="60"/>
  <c r="AL15" i="61"/>
  <c r="C28" i="61"/>
  <c r="AL10" i="61"/>
  <c r="AK10" i="61"/>
  <c r="C27" i="57"/>
  <c r="AL10" i="57"/>
  <c r="AK10" i="57"/>
  <c r="AJ10" i="57"/>
  <c r="X28" i="61"/>
  <c r="X32" i="61"/>
  <c r="AJ10" i="61"/>
  <c r="C32" i="61"/>
  <c r="AJ15" i="61"/>
  <c r="AK15" i="61"/>
  <c r="AJ14" i="57"/>
  <c r="C31" i="57"/>
  <c r="AK14" i="57"/>
  <c r="AL14" i="57"/>
  <c r="O23" i="67" l="1"/>
  <c r="AC23" i="67"/>
  <c r="AC30" i="67"/>
  <c r="AC26" i="67"/>
  <c r="AC29" i="67"/>
  <c r="AC25" i="67"/>
  <c r="G28" i="67"/>
  <c r="G27" i="67"/>
  <c r="K27" i="67"/>
  <c r="O25" i="67"/>
  <c r="W25" i="67"/>
  <c r="W27" i="67"/>
  <c r="G30" i="67"/>
  <c r="W30" i="67"/>
  <c r="W26" i="67"/>
  <c r="K26" i="67"/>
  <c r="W28" i="67"/>
  <c r="K25" i="67"/>
  <c r="D30" i="67"/>
  <c r="W29" i="67"/>
  <c r="K29" i="67"/>
  <c r="K30" i="67"/>
  <c r="W23" i="67"/>
  <c r="K28" i="67"/>
  <c r="K23" i="67"/>
  <c r="G25" i="67"/>
  <c r="G23" i="67"/>
  <c r="G24" i="67"/>
  <c r="AM16" i="67"/>
  <c r="AG16" i="67"/>
  <c r="AO16" i="67"/>
  <c r="AN16" i="67"/>
  <c r="O29" i="67"/>
  <c r="C23" i="67"/>
  <c r="S30" i="67"/>
  <c r="X30" i="67"/>
  <c r="S26" i="67"/>
  <c r="P29" i="67"/>
  <c r="AL16" i="67"/>
  <c r="C28" i="67"/>
  <c r="P28" i="67"/>
  <c r="S28" i="67"/>
  <c r="O27" i="67"/>
  <c r="X29" i="67"/>
  <c r="S27" i="67"/>
  <c r="P27" i="67"/>
  <c r="O28" i="67"/>
  <c r="O26" i="67"/>
  <c r="C24" i="67"/>
  <c r="AB24" i="67"/>
  <c r="X26" i="67"/>
  <c r="C30" i="67"/>
  <c r="O30" i="67"/>
  <c r="S29" i="67"/>
  <c r="P30" i="67"/>
  <c r="C29" i="67"/>
  <c r="C27" i="67"/>
  <c r="AB27" i="67"/>
  <c r="C25" i="67"/>
  <c r="X28" i="67"/>
  <c r="C26" i="67"/>
  <c r="S23" i="67"/>
  <c r="AB23" i="67"/>
  <c r="S25" i="67"/>
  <c r="Z29" i="67"/>
  <c r="Z27" i="67"/>
  <c r="Z28" i="67"/>
  <c r="Z25" i="67"/>
  <c r="Z30" i="67"/>
  <c r="Z23" i="67"/>
  <c r="D25" i="67"/>
  <c r="D26" i="67"/>
  <c r="D27" i="67"/>
  <c r="AA30" i="67"/>
  <c r="AK16" i="67"/>
  <c r="AJ16" i="67"/>
  <c r="E27" i="67"/>
  <c r="D24" i="67"/>
  <c r="AA29" i="67"/>
  <c r="E26" i="67"/>
  <c r="E28" i="67"/>
  <c r="E24" i="67"/>
  <c r="AA25" i="67"/>
  <c r="AA24" i="67"/>
  <c r="P24" i="67"/>
  <c r="L27" i="67"/>
  <c r="AA27" i="67"/>
  <c r="AA26" i="67"/>
  <c r="E23" i="67"/>
  <c r="E30" i="67"/>
  <c r="AA28" i="67"/>
  <c r="L26" i="67"/>
  <c r="L25" i="67"/>
  <c r="L28" i="67"/>
  <c r="E25" i="67"/>
  <c r="L24" i="67"/>
  <c r="L29" i="67"/>
  <c r="L23" i="67"/>
  <c r="AA23" i="67"/>
  <c r="D23" i="67"/>
  <c r="P23" i="67"/>
  <c r="P25" i="67"/>
  <c r="Z24" i="67"/>
  <c r="AB30" i="67"/>
  <c r="AB25" i="67"/>
  <c r="AH16" i="67"/>
  <c r="AB28" i="67"/>
  <c r="AB29" i="67"/>
  <c r="AC27" i="49" l="1"/>
  <c r="AC26" i="49"/>
  <c r="AC29" i="49"/>
  <c r="AC32" i="49"/>
  <c r="AC28" i="49"/>
  <c r="AC31" i="49"/>
  <c r="AC30" i="49"/>
  <c r="AC22" i="49"/>
  <c r="AC24" i="49"/>
  <c r="AC23" i="49"/>
  <c r="AC25" i="49"/>
</calcChain>
</file>

<file path=xl/sharedStrings.xml><?xml version="1.0" encoding="utf-8"?>
<sst xmlns="http://schemas.openxmlformats.org/spreadsheetml/2006/main" count="356" uniqueCount="61">
  <si>
    <t>Atliekų deginimas ir gaisrai(namų, automobilių)</t>
  </si>
  <si>
    <t>Ūkio sektorius</t>
  </si>
  <si>
    <t>Ūkio pasektoris</t>
  </si>
  <si>
    <t>Energetika</t>
  </si>
  <si>
    <t>2015/2005</t>
  </si>
  <si>
    <t>Pokytis, proc.</t>
  </si>
  <si>
    <t>Kelių transportas</t>
  </si>
  <si>
    <t>2014/2005</t>
  </si>
  <si>
    <t>Dalis nuo viso kiekio, proc.</t>
  </si>
  <si>
    <t>Viešoji elektros ir šilumos gamyba</t>
  </si>
  <si>
    <t>Naftos produktų gamyba ir paskirstymas</t>
  </si>
  <si>
    <t>viso</t>
  </si>
  <si>
    <t>VISO</t>
  </si>
  <si>
    <t>Kitas transportas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</si>
  <si>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</si>
  <si>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</si>
  <si>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</si>
  <si>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</si>
  <si>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</si>
  <si>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Benzo(a)pyreno kiekis Lietuvos ūkyje</t>
  </si>
  <si>
    <t>Išmesto į aplinkos orą Benzo(a)pyreno kiekio pasiskirstymas pagal ūkio sektorius</t>
  </si>
  <si>
    <t>Kiekis, tonomis</t>
  </si>
  <si>
    <t xml:space="preserve">-*) </t>
  </si>
  <si>
    <t>2013/1990</t>
  </si>
  <si>
    <t>2014/1990</t>
  </si>
  <si>
    <t>2015/1990</t>
  </si>
  <si>
    <t>&lt;0%</t>
  </si>
  <si>
    <t>Išmestas į aplinkos orą policiklinių aromatinių angliavandenilių kiekis Lietuvos ūkyje*)</t>
  </si>
  <si>
    <t>-*) Policikliniai aromatiniai angliavandeniliai šiame kontekste apima Benzo(a)pyrene, Benzo(k)fluoranthene, Benzo(b)fluoranthene,  Indeno(1,2,3-cd)pyrene</t>
  </si>
  <si>
    <t>-**) Tolimųjų tarpvalstybinių oro teršalų pernašų Konvencijos Patvariųjų organinių teršalų protokolo įpareigojimas Lietuvai</t>
  </si>
  <si>
    <t>Įpareigojimas 2015/1990 **)</t>
  </si>
  <si>
    <t>Išmesto į aplinkos orą policiklinių aromatinių angliavandenilių kiekio pasiskirstymas pagal ūkio sektorius</t>
  </si>
  <si>
    <t>Kiekis, kilogramais</t>
  </si>
  <si>
    <t>Pramonė ir žemės ūkis</t>
  </si>
  <si>
    <t>-*) Tolimųjų tarpvalstybinių oro teršalų pernašų Konvencijos Patvariųjų organinių teršalų protokolo įpareigojimas Lietuvai</t>
  </si>
  <si>
    <t>Išmestas į aplinkos orą HCB (heksachlorobenzeno) kiekis Lietuvos ūkyje</t>
  </si>
  <si>
    <t>Išmesto į aplinkos orą HCB (heksachlorobenzeno) kiekio pasiskirstymas pagal ūkio sektorius</t>
  </si>
  <si>
    <t>Išmestas į aplinkos orą PCB (polichlorintų bifenilų) kiekis Lietuvos ūkyje</t>
  </si>
  <si>
    <t>Išmesto į aplinkos orą PCB (polichlorintų bifenilų) kiekio pasiskirstymas pagal ūkio sektorius</t>
  </si>
  <si>
    <t>Įpareigojimas 2015/2005 **)</t>
  </si>
  <si>
    <t>Pramonė</t>
  </si>
  <si>
    <t>Išmestas į aplinkos orą dioksinų/furanų kiekis Lietuvos ūkyje</t>
  </si>
  <si>
    <t>Išmesto į aplinkos orą dioksinų/furanų kiekio pasiskirstymas pagal ūkio sektorius</t>
  </si>
  <si>
    <t>Kiekis, gramais</t>
  </si>
  <si>
    <t>Išmestas į aplinkos orą Benzo(b)fluoranteno kiekis Lietuvos ūkyje</t>
  </si>
  <si>
    <t>Išmesto į aplinkos orą Benzo(b)fluoranteno kiekio pasiskirstymas pagal ūkio sektorius</t>
  </si>
  <si>
    <t>Išmestas į aplinkos orą Benzo(k)fluoranteno kiekis Lietuvos ūkyje</t>
  </si>
  <si>
    <t>Išmesto į aplinkos orą Benzo(k)fluoranteno kiekio pasiskirstymas pagal ūkio sektorius</t>
  </si>
  <si>
    <t>Išmestas į aplinkos orą Indeno (1,2,3-cd) pyreno kiekis Lietuvos ūkyje</t>
  </si>
  <si>
    <t>Išmesto į aplinkos orą Indeno (1,2,3-cd) pyreno kiekio pasiskirstymas pagal ūkio sektorius</t>
  </si>
  <si>
    <t>2016/2015</t>
  </si>
  <si>
    <t>2016/2014</t>
  </si>
  <si>
    <t>2016/1990</t>
  </si>
  <si>
    <t>Įpareigojimas 2016/1990 **)</t>
  </si>
  <si>
    <t>2016/2005</t>
  </si>
  <si>
    <t>2017/2005</t>
  </si>
  <si>
    <t>2017/2016</t>
  </si>
  <si>
    <t>2017/1990</t>
  </si>
  <si>
    <t>2018/2017</t>
  </si>
  <si>
    <t>2018/1990</t>
  </si>
  <si>
    <t>2018/2005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</si>
</sst>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0.0"/>
    <numFmt numFmtId="167" formatCode="0.00000"/>
  </numFmts>
  <fonts count="36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theme="1" tint="4.9989318521683403E-2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2" fillId="0" borderId="0"/>
    <xf numFmtId="0" fontId="10" fillId="0" borderId="0" applyNumberFormat="0" applyFill="0" applyBorder="0" applyAlignment="0" applyProtection="0"/>
    <xf numFmtId="0" fontId="2" fillId="0" borderId="0"/>
  </cellStyleXfs>
  <cellXfs count="268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4" fillId="0" borderId="0" xfId="0" applyNumberFormat="1" applyFont="1"/>
    <xf numFmtId="9" fontId="14" fillId="0" borderId="0" xfId="0" quotePrefix="1" applyNumberFormat="1" applyFont="1" applyAlignment="1">
      <alignment horizontal="center"/>
    </xf>
    <xf numFmtId="0" fontId="0" fillId="0" borderId="0" xfId="0" applyFill="1"/>
    <xf numFmtId="0" fontId="16" fillId="0" borderId="0" xfId="0" quotePrefix="1" applyFont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7" fillId="0" borderId="1" xfId="0" applyFont="1" applyFill="1" applyBorder="1"/>
    <xf numFmtId="165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66" fontId="0" fillId="7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9" fontId="14" fillId="7" borderId="0" xfId="0" applyNumberFormat="1" applyFont="1" applyFill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4" fillId="7" borderId="1" xfId="0" applyFont="1" applyFill="1" applyBorder="1" applyAlignment="1">
      <alignment horizontal="center" vertical="center" wrapText="1"/>
    </xf>
    <xf numFmtId="0" fontId="24" fillId="7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13" fillId="0" borderId="0" xfId="0" quotePrefix="1" applyFont="1" applyAlignment="1">
      <alignment horizontal="left" vertical="center" wrapText="1"/>
    </xf>
    <xf numFmtId="9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quotePrefix="1" applyFont="1" applyAlignment="1">
      <alignment horizontal="left"/>
    </xf>
    <xf numFmtId="0" fontId="24" fillId="7" borderId="10" xfId="0" quotePrefix="1" applyFont="1" applyFill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6" fontId="0" fillId="7" borderId="0" xfId="0" applyNumberFormat="1" applyFill="1"/>
    <xf numFmtId="9" fontId="14" fillId="7" borderId="0" xfId="0" applyNumberFormat="1" applyFont="1" applyFill="1"/>
    <xf numFmtId="0" fontId="11" fillId="0" borderId="1" xfId="0" applyFont="1" applyFill="1" applyBorder="1" applyAlignment="1">
      <alignment wrapText="1"/>
    </xf>
    <xf numFmtId="166" fontId="1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164" fontId="17" fillId="7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0" fillId="0" borderId="0" xfId="0" applyNumberFormat="1" applyFont="1"/>
    <xf numFmtId="164" fontId="14" fillId="0" borderId="1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11" fillId="7" borderId="11" xfId="0" applyNumberFormat="1" applyFont="1" applyFill="1" applyBorder="1" applyAlignment="1">
      <alignment horizontal="center" vertical="center" wrapText="1"/>
    </xf>
    <xf numFmtId="164" fontId="13" fillId="7" borderId="11" xfId="0" applyNumberFormat="1" applyFont="1" applyFill="1" applyBorder="1" applyAlignment="1">
      <alignment horizontal="center" vertical="center" wrapText="1"/>
    </xf>
    <xf numFmtId="164" fontId="12" fillId="7" borderId="11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4" fontId="28" fillId="7" borderId="1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0" borderId="4" xfId="0" applyNumberFormat="1" applyFont="1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0" fontId="25" fillId="0" borderId="4" xfId="0" applyNumberFormat="1" applyFont="1" applyBorder="1" applyAlignment="1">
      <alignment horizontal="center" vertical="center"/>
    </xf>
    <xf numFmtId="164" fontId="25" fillId="7" borderId="1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164" fontId="25" fillId="7" borderId="1" xfId="0" applyNumberFormat="1" applyFont="1" applyFill="1" applyBorder="1" applyAlignment="1">
      <alignment horizontal="center" vertical="center" wrapText="1"/>
    </xf>
    <xf numFmtId="10" fontId="25" fillId="0" borderId="1" xfId="0" applyNumberFormat="1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 wrapText="1"/>
    </xf>
    <xf numFmtId="167" fontId="14" fillId="0" borderId="0" xfId="0" applyNumberFormat="1" applyFont="1" applyAlignment="1">
      <alignment wrapText="1"/>
    </xf>
    <xf numFmtId="166" fontId="27" fillId="7" borderId="1" xfId="0" applyNumberFormat="1" applyFont="1" applyFill="1" applyBorder="1" applyAlignment="1">
      <alignment horizontal="center" vertical="center" wrapText="1"/>
    </xf>
    <xf numFmtId="166" fontId="27" fillId="7" borderId="11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164" fontId="27" fillId="7" borderId="1" xfId="0" applyNumberFormat="1" applyFont="1" applyFill="1" applyBorder="1" applyAlignment="1">
      <alignment horizontal="center" vertical="center" wrapText="1"/>
    </xf>
    <xf numFmtId="164" fontId="27" fillId="7" borderId="11" xfId="0" applyNumberFormat="1" applyFont="1" applyFill="1" applyBorder="1" applyAlignment="1">
      <alignment horizontal="center" vertical="center" wrapText="1"/>
    </xf>
    <xf numFmtId="10" fontId="30" fillId="0" borderId="2" xfId="0" applyNumberFormat="1" applyFont="1" applyBorder="1" applyAlignment="1">
      <alignment horizontal="center" vertical="center"/>
    </xf>
    <xf numFmtId="10" fontId="30" fillId="0" borderId="24" xfId="0" applyNumberFormat="1" applyFont="1" applyBorder="1" applyAlignment="1">
      <alignment horizontal="center" vertical="center"/>
    </xf>
    <xf numFmtId="165" fontId="30" fillId="7" borderId="24" xfId="0" applyNumberFormat="1" applyFont="1" applyFill="1" applyBorder="1" applyAlignment="1">
      <alignment horizontal="center" vertical="center" wrapText="1"/>
    </xf>
    <xf numFmtId="165" fontId="30" fillId="0" borderId="24" xfId="0" applyNumberFormat="1" applyFont="1" applyBorder="1" applyAlignment="1">
      <alignment horizontal="center" vertical="center" wrapText="1"/>
    </xf>
    <xf numFmtId="165" fontId="30" fillId="0" borderId="24" xfId="0" applyNumberFormat="1" applyFont="1" applyBorder="1" applyAlignment="1">
      <alignment horizontal="center" vertical="center"/>
    </xf>
    <xf numFmtId="165" fontId="30" fillId="0" borderId="25" xfId="0" applyNumberFormat="1" applyFont="1" applyBorder="1" applyAlignment="1">
      <alignment horizontal="center" vertical="center"/>
    </xf>
    <xf numFmtId="165" fontId="30" fillId="0" borderId="24" xfId="0" applyNumberFormat="1" applyFont="1" applyFill="1" applyBorder="1" applyAlignment="1">
      <alignment horizontal="center" vertical="center" wrapText="1"/>
    </xf>
    <xf numFmtId="165" fontId="30" fillId="0" borderId="25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0" fontId="29" fillId="0" borderId="3" xfId="0" applyFont="1" applyBorder="1"/>
    <xf numFmtId="165" fontId="31" fillId="0" borderId="24" xfId="0" applyNumberFormat="1" applyFont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 wrapText="1"/>
    </xf>
    <xf numFmtId="10" fontId="30" fillId="0" borderId="3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Border="1"/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9" fontId="23" fillId="0" borderId="36" xfId="0" quotePrefix="1" applyNumberFormat="1" applyFont="1" applyBorder="1" applyAlignment="1">
      <alignment horizontal="center" vertical="center" wrapText="1"/>
    </xf>
    <xf numFmtId="9" fontId="23" fillId="0" borderId="37" xfId="0" quotePrefix="1" applyNumberFormat="1" applyFont="1" applyBorder="1" applyAlignment="1">
      <alignment horizontal="center" vertical="center" wrapText="1"/>
    </xf>
    <xf numFmtId="9" fontId="23" fillId="0" borderId="30" xfId="0" quotePrefix="1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23" fillId="0" borderId="36" xfId="0" quotePrefix="1" applyNumberFormat="1" applyFont="1" applyBorder="1" applyAlignment="1">
      <alignment horizontal="center" vertical="center"/>
    </xf>
    <xf numFmtId="9" fontId="23" fillId="0" borderId="37" xfId="0" quotePrefix="1" applyNumberFormat="1" applyFont="1" applyBorder="1" applyAlignment="1">
      <alignment horizontal="center" vertical="center"/>
    </xf>
    <xf numFmtId="9" fontId="23" fillId="0" borderId="30" xfId="0" quotePrefix="1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0" fontId="31" fillId="0" borderId="2" xfId="0" applyNumberFormat="1" applyFont="1" applyBorder="1" applyAlignment="1">
      <alignment horizontal="center" vertical="center"/>
    </xf>
    <xf numFmtId="10" fontId="31" fillId="0" borderId="2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0" fillId="7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4" fontId="0" fillId="7" borderId="1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10" fontId="0" fillId="7" borderId="1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32" fillId="7" borderId="1" xfId="0" applyNumberFormat="1" applyFont="1" applyFill="1" applyBorder="1" applyAlignment="1">
      <alignment horizontal="center" vertical="center" wrapText="1"/>
    </xf>
    <xf numFmtId="164" fontId="34" fillId="7" borderId="1" xfId="0" applyNumberFormat="1" applyFont="1" applyFill="1" applyBorder="1" applyAlignment="1">
      <alignment horizontal="center" vertical="center" wrapText="1"/>
    </xf>
    <xf numFmtId="164" fontId="35" fillId="7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10" fontId="14" fillId="0" borderId="4" xfId="0" applyNumberFormat="1" applyFont="1" applyBorder="1" applyAlignment="1">
      <alignment horizontal="center" vertical="center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3" fillId="0" borderId="1" xfId="0" applyFont="1" applyFill="1" applyBorder="1"/>
    <xf numFmtId="10" fontId="30" fillId="0" borderId="25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4" fontId="14" fillId="7" borderId="11" xfId="0" applyNumberFormat="1" applyFont="1" applyFill="1" applyBorder="1" applyAlignment="1">
      <alignment horizontal="center" vertical="center" wrapText="1"/>
    </xf>
    <xf numFmtId="9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</cellXfs>
  <cellStyles count="41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265815</xdr:colOff>
      <xdr:row>77</xdr:row>
      <xdr:rowOff>129068</xdr:rowOff>
    </xdr:from>
    <xdr:ext cx="2339678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e>
                      <m:sup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  <m:r>
                      <a:rPr lang="lt-LT" sz="1100" i="1">
                        <a:latin typeface="Cambria Math" panose="02040503050406030204" pitchFamily="18" charset="0"/>
                      </a:rPr>
                      <m:t>=1+</m:t>
                    </m:r>
                    <m:f>
                      <m:f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t-LT" sz="1100" b="0" i="1">
                            <a:latin typeface="Cambria Math" panose="02040503050406030204" pitchFamily="18" charset="0"/>
                          </a:rPr>
                          <m:t>=</m:t>
                        </m:r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1!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  <m:d>
                          <m:d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6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d>
                        <m:sSup>
                          <m:sSup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e>
                          <m:sup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2!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+…</m:t>
                    </m:r>
                  </m:oMath>
                </m:oMathPara>
              </a14:m>
              <a:endParaRPr lang="lt-LT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lt-LT" sz="1100" i="0">
                  <a:latin typeface="Cambria Math" panose="02040503050406030204" pitchFamily="18" charset="0"/>
                </a:rPr>
                <a:t>(1+𝑥)^𝑛=1+</a:t>
              </a:r>
              <a:r>
                <a:rPr lang="lt-LT" sz="1100" b="0" i="0">
                  <a:latin typeface="Cambria Math" panose="02040503050406030204" pitchFamily="18" charset="0"/>
                </a:rPr>
                <a:t>=/</a:t>
              </a:r>
              <a:r>
                <a:rPr lang="lt-LT" sz="1100" i="0">
                  <a:latin typeface="Cambria Math" panose="02040503050406030204" pitchFamily="18" charset="0"/>
                </a:rPr>
                <a:t>1!+(𝑛(</a:t>
              </a:r>
              <a:r>
                <a:rPr lang="lt-LT" sz="1100" b="0" i="0">
                  <a:latin typeface="Cambria Math" panose="02040503050406030204" pitchFamily="18" charset="0"/>
                </a:rPr>
                <a:t>6</a:t>
              </a:r>
              <a:r>
                <a:rPr lang="lt-LT" sz="1100" i="0">
                  <a:latin typeface="Cambria Math" panose="02040503050406030204" pitchFamily="18" charset="0"/>
                </a:rPr>
                <a:t>−</a:t>
              </a:r>
              <a:r>
                <a:rPr lang="lt-LT" sz="1100" b="0" i="0">
                  <a:latin typeface="Cambria Math" panose="02040503050406030204" pitchFamily="18" charset="0"/>
                </a:rPr>
                <a:t>2) 〖</a:t>
              </a:r>
              <a:r>
                <a:rPr lang="lt-LT" sz="1100" i="0">
                  <a:latin typeface="Cambria Math" panose="02040503050406030204" pitchFamily="18" charset="0"/>
                </a:rPr>
                <a:t>𝑥</a:t>
              </a:r>
              <a:r>
                <a:rPr lang="lt-LT" sz="1100" b="0" i="0">
                  <a:latin typeface="Cambria Math" panose="02040503050406030204" pitchFamily="18" charset="0"/>
                </a:rPr>
                <a:t>1〗^8)/</a:t>
              </a:r>
              <a:r>
                <a:rPr lang="lt-LT" sz="1100" i="0">
                  <a:latin typeface="Cambria Math" panose="02040503050406030204" pitchFamily="18" charset="0"/>
                </a:rPr>
                <a:t>2!+…</a:t>
              </a:r>
              <a:endParaRPr lang="lt-LT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zoomScale="80" zoomScaleNormal="80" workbookViewId="0"/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9.28515625" customWidth="1"/>
    <col min="30" max="30" width="8.85546875" customWidth="1"/>
    <col min="31" max="32" width="10.7109375" customWidth="1"/>
    <col min="33" max="41" width="11.7109375" customWidth="1"/>
    <col min="42" max="42" width="13.85546875" customWidth="1"/>
  </cols>
  <sheetData>
    <row r="1" spans="1:42" ht="15.75" x14ac:dyDescent="0.25">
      <c r="A1" s="1" t="s">
        <v>41</v>
      </c>
    </row>
    <row r="2" spans="1:42" ht="13.5" thickBot="1" x14ac:dyDescent="0.2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42" ht="14.1" customHeight="1" x14ac:dyDescent="0.2">
      <c r="A3" s="137" t="s">
        <v>1</v>
      </c>
      <c r="B3" s="148" t="s">
        <v>2</v>
      </c>
      <c r="C3" s="149" t="s">
        <v>43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46" t="s">
        <v>5</v>
      </c>
      <c r="AG3" s="147"/>
      <c r="AH3" s="147"/>
      <c r="AI3" s="147"/>
      <c r="AJ3" s="147"/>
      <c r="AK3" s="147"/>
      <c r="AL3" s="147"/>
      <c r="AM3" s="147"/>
      <c r="AN3" s="147"/>
      <c r="AO3" s="147"/>
      <c r="AP3" s="144" t="s">
        <v>53</v>
      </c>
    </row>
    <row r="4" spans="1:42" x14ac:dyDescent="0.2">
      <c r="A4" s="137"/>
      <c r="B4" s="148"/>
      <c r="C4" s="266">
        <v>1990</v>
      </c>
      <c r="D4" s="266">
        <v>1991</v>
      </c>
      <c r="E4" s="266">
        <v>1992</v>
      </c>
      <c r="F4" s="266">
        <v>1993</v>
      </c>
      <c r="G4" s="266">
        <v>1994</v>
      </c>
      <c r="H4" s="266">
        <v>1995</v>
      </c>
      <c r="I4" s="266">
        <v>1996</v>
      </c>
      <c r="J4" s="266">
        <v>1997</v>
      </c>
      <c r="K4" s="266">
        <v>1998</v>
      </c>
      <c r="L4" s="266">
        <v>1999</v>
      </c>
      <c r="M4" s="266">
        <v>2000</v>
      </c>
      <c r="N4" s="266">
        <v>2001</v>
      </c>
      <c r="O4" s="266">
        <v>2002</v>
      </c>
      <c r="P4" s="266">
        <v>2003</v>
      </c>
      <c r="Q4" s="266">
        <v>2004</v>
      </c>
      <c r="R4" s="266">
        <v>2005</v>
      </c>
      <c r="S4" s="266">
        <v>2006</v>
      </c>
      <c r="T4" s="266">
        <v>2007</v>
      </c>
      <c r="U4" s="266">
        <v>2008</v>
      </c>
      <c r="V4" s="266">
        <v>2009</v>
      </c>
      <c r="W4" s="266">
        <v>2010</v>
      </c>
      <c r="X4" s="266">
        <v>2011</v>
      </c>
      <c r="Y4" s="266">
        <v>2012</v>
      </c>
      <c r="Z4" s="266">
        <v>2013</v>
      </c>
      <c r="AA4" s="266">
        <v>2014</v>
      </c>
      <c r="AB4" s="266">
        <v>2015</v>
      </c>
      <c r="AC4" s="266">
        <v>2016</v>
      </c>
      <c r="AD4" s="266">
        <v>2017</v>
      </c>
      <c r="AE4" s="267">
        <v>2018</v>
      </c>
      <c r="AF4" s="109" t="s">
        <v>58</v>
      </c>
      <c r="AG4" s="71" t="s">
        <v>56</v>
      </c>
      <c r="AH4" s="52" t="s">
        <v>50</v>
      </c>
      <c r="AI4" s="53" t="s">
        <v>51</v>
      </c>
      <c r="AJ4" s="53" t="s">
        <v>23</v>
      </c>
      <c r="AK4" s="53" t="s">
        <v>24</v>
      </c>
      <c r="AL4" s="53" t="s">
        <v>25</v>
      </c>
      <c r="AM4" s="53" t="s">
        <v>52</v>
      </c>
      <c r="AN4" s="77" t="s">
        <v>57</v>
      </c>
      <c r="AO4" s="61" t="s">
        <v>59</v>
      </c>
      <c r="AP4" s="145"/>
    </row>
    <row r="5" spans="1:42" ht="27.75" customHeight="1" x14ac:dyDescent="0.2">
      <c r="A5" s="138" t="s">
        <v>3</v>
      </c>
      <c r="B5" s="211" t="s">
        <v>9</v>
      </c>
      <c r="C5" s="193">
        <v>0.9351559480793763</v>
      </c>
      <c r="D5" s="193">
        <v>1.0040132931953463</v>
      </c>
      <c r="E5" s="193">
        <v>0.72340702915258559</v>
      </c>
      <c r="F5" s="193">
        <v>0.67377342483770819</v>
      </c>
      <c r="G5" s="193">
        <v>0.5507007789785543</v>
      </c>
      <c r="H5" s="193">
        <v>0.43353340000000007</v>
      </c>
      <c r="I5" s="193">
        <v>0.44139310000000004</v>
      </c>
      <c r="J5" s="193">
        <v>0.41241480000000003</v>
      </c>
      <c r="K5" s="193">
        <v>0.45201259999999999</v>
      </c>
      <c r="L5" s="193">
        <v>0.3647591</v>
      </c>
      <c r="M5" s="193">
        <v>0.31656400000000007</v>
      </c>
      <c r="N5" s="193">
        <v>0.42675130000000006</v>
      </c>
      <c r="O5" s="193">
        <v>0.48286240000000008</v>
      </c>
      <c r="P5" s="193">
        <v>0.52170000000000005</v>
      </c>
      <c r="Q5" s="193">
        <v>0.60279450000000012</v>
      </c>
      <c r="R5" s="193">
        <v>0.50344070413709552</v>
      </c>
      <c r="S5" s="193">
        <v>0.32740707659562318</v>
      </c>
      <c r="T5" s="193">
        <v>0.41167068853028599</v>
      </c>
      <c r="U5" s="193">
        <v>0.28505406306804937</v>
      </c>
      <c r="V5" s="193">
        <v>0.25609925499613972</v>
      </c>
      <c r="W5" s="193">
        <v>0.21846357774145658</v>
      </c>
      <c r="X5" s="193">
        <v>0.18542960862027205</v>
      </c>
      <c r="Y5" s="193">
        <v>0.18602577529191072</v>
      </c>
      <c r="Z5" s="193">
        <v>0.20193037670811123</v>
      </c>
      <c r="AA5" s="193">
        <v>0.15252133990837988</v>
      </c>
      <c r="AB5" s="193">
        <v>0.1581097358104307</v>
      </c>
      <c r="AC5" s="193">
        <v>0.16044411414979995</v>
      </c>
      <c r="AD5" s="194">
        <v>0.21379344893245011</v>
      </c>
      <c r="AE5" s="195">
        <v>0.2140416308379311</v>
      </c>
      <c r="AF5" s="196">
        <f>(AE5-AD5)/AD5</f>
        <v>1.1608489723153172E-3</v>
      </c>
      <c r="AG5" s="199">
        <f t="shared" ref="AG5:AG16" si="0">SUM(AD5-AC5)/AC5</f>
        <v>0.33251038883757444</v>
      </c>
      <c r="AH5" s="197">
        <f t="shared" ref="AH5:AH16" si="1">(AC5-AB5)/AB5</f>
        <v>1.4764292201260203E-2</v>
      </c>
      <c r="AI5" s="198">
        <f t="shared" ref="AI5:AI16" si="2">(AC5-AA5)/AA5</f>
        <v>5.194534906511647E-2</v>
      </c>
      <c r="AJ5" s="198">
        <f t="shared" ref="AJ5:AJ16" si="3">(Z5-$C5)/$C5</f>
        <v>-0.78406769788201003</v>
      </c>
      <c r="AK5" s="198">
        <f t="shared" ref="AK5:AK16" si="4">(AA5-$C5)/$C5</f>
        <v>-0.83690277517709388</v>
      </c>
      <c r="AL5" s="198">
        <f t="shared" ref="AL5:AL16" si="5">(AB5-$C5)/$C5</f>
        <v>-0.83092687788046848</v>
      </c>
      <c r="AM5" s="198">
        <f t="shared" ref="AM5:AM16" si="6">(AC5-C5)/C5</f>
        <v>-0.82843063290211627</v>
      </c>
      <c r="AN5" s="72">
        <f t="shared" ref="AN5:AN16" si="7">SUM(AD5-C5)/C5</f>
        <v>-0.77138203593578247</v>
      </c>
      <c r="AO5" s="72">
        <f>SUM(AE5-C5)/C5</f>
        <v>-0.77111664500714561</v>
      </c>
      <c r="AP5" s="141" t="s">
        <v>26</v>
      </c>
    </row>
    <row r="6" spans="1:42" ht="28.5" customHeight="1" x14ac:dyDescent="0.2">
      <c r="A6" s="139"/>
      <c r="B6" s="211" t="s">
        <v>10</v>
      </c>
      <c r="C6" s="193">
        <v>7.55749E-2</v>
      </c>
      <c r="D6" s="193">
        <v>9.2868599999999996E-2</v>
      </c>
      <c r="E6" s="193">
        <v>3.9382700000000007E-2</v>
      </c>
      <c r="F6" s="193">
        <v>4.7327400000000006E-2</v>
      </c>
      <c r="G6" s="193">
        <v>3.2422900000000004E-2</v>
      </c>
      <c r="H6" s="193">
        <v>7.7834700000000007E-2</v>
      </c>
      <c r="I6" s="193">
        <v>4.7840100000000003E-2</v>
      </c>
      <c r="J6" s="193">
        <v>4.6442400000000009E-2</v>
      </c>
      <c r="K6" s="193">
        <v>6.5984400000000012E-2</v>
      </c>
      <c r="L6" s="193">
        <v>5.6720200000000005E-2</v>
      </c>
      <c r="M6" s="193">
        <v>5.8372580000000007E-2</v>
      </c>
      <c r="N6" s="193">
        <v>7.7035360000000011E-2</v>
      </c>
      <c r="O6" s="193">
        <v>5.8780620000000006E-2</v>
      </c>
      <c r="P6" s="193">
        <v>7.3471160000000008E-2</v>
      </c>
      <c r="Q6" s="193">
        <v>6.7698970000000011E-2</v>
      </c>
      <c r="R6" s="193">
        <v>7.5206584332051588E-2</v>
      </c>
      <c r="S6" s="193">
        <v>6.428296418476763E-2</v>
      </c>
      <c r="T6" s="193">
        <v>3.6761436933501992E-2</v>
      </c>
      <c r="U6" s="193">
        <v>6.3935394429355127E-2</v>
      </c>
      <c r="V6" s="193">
        <v>5.7755630827052234E-2</v>
      </c>
      <c r="W6" s="193">
        <v>5.7406872011022646E-2</v>
      </c>
      <c r="X6" s="193">
        <v>6.2766670238839375E-2</v>
      </c>
      <c r="Y6" s="193">
        <v>6.3997893452341525E-2</v>
      </c>
      <c r="Z6" s="193">
        <v>5.6709582705973441E-2</v>
      </c>
      <c r="AA6" s="193">
        <v>4.6494078866812442E-2</v>
      </c>
      <c r="AB6" s="193">
        <v>5.1318001354241152E-2</v>
      </c>
      <c r="AC6" s="193">
        <v>5.5267494400966219E-2</v>
      </c>
      <c r="AD6" s="194">
        <v>5.7918682990160002E-2</v>
      </c>
      <c r="AE6" s="195">
        <v>5.6757439999999999E-2</v>
      </c>
      <c r="AF6" s="196">
        <f t="shared" ref="AF6:AF16" si="8">(AE6-AD6)/AD6</f>
        <v>-2.0049540669930112E-2</v>
      </c>
      <c r="AG6" s="199">
        <f t="shared" si="0"/>
        <v>4.7970124535760265E-2</v>
      </c>
      <c r="AH6" s="197">
        <f t="shared" si="1"/>
        <v>7.6961162603786062E-2</v>
      </c>
      <c r="AI6" s="198">
        <f t="shared" si="2"/>
        <v>0.18869963117854682</v>
      </c>
      <c r="AJ6" s="198">
        <f t="shared" si="3"/>
        <v>-0.24962411189464437</v>
      </c>
      <c r="AK6" s="198">
        <f t="shared" si="4"/>
        <v>-0.38479470211918981</v>
      </c>
      <c r="AL6" s="198">
        <f t="shared" si="5"/>
        <v>-0.32096501147548789</v>
      </c>
      <c r="AM6" s="198">
        <f t="shared" si="6"/>
        <v>-0.26870568930999289</v>
      </c>
      <c r="AN6" s="72">
        <f t="shared" si="7"/>
        <v>-0.23362541015390029</v>
      </c>
      <c r="AO6" s="72">
        <f t="shared" ref="AO6:AO16" si="9">SUM(AE6-C6)/C6</f>
        <v>-0.24899086866142067</v>
      </c>
      <c r="AP6" s="142"/>
    </row>
    <row r="7" spans="1:42" ht="39.75" customHeight="1" x14ac:dyDescent="0.2">
      <c r="A7" s="139"/>
      <c r="B7" s="211" t="s">
        <v>16</v>
      </c>
      <c r="C7" s="193">
        <v>0.83802920538157855</v>
      </c>
      <c r="D7" s="193">
        <v>1.0540651188888908</v>
      </c>
      <c r="E7" s="193">
        <v>0.93351237188256408</v>
      </c>
      <c r="F7" s="193">
        <v>0.70665688068729093</v>
      </c>
      <c r="G7" s="193">
        <v>0.61593941419955212</v>
      </c>
      <c r="H7" s="193">
        <v>0.40977070889645495</v>
      </c>
      <c r="I7" s="193">
        <v>0.40194985541554296</v>
      </c>
      <c r="J7" s="193">
        <v>0.38179031760202975</v>
      </c>
      <c r="K7" s="193">
        <v>0.42616710660202983</v>
      </c>
      <c r="L7" s="193">
        <v>0.37285923382229952</v>
      </c>
      <c r="M7" s="193">
        <v>0.28919811897563852</v>
      </c>
      <c r="N7" s="193">
        <v>0.30776040987006126</v>
      </c>
      <c r="O7" s="193">
        <v>0.80595596988681106</v>
      </c>
      <c r="P7" s="193">
        <v>0.5046217127653656</v>
      </c>
      <c r="Q7" s="193">
        <v>0.51252252115859254</v>
      </c>
      <c r="R7" s="193">
        <v>0.35534232865469118</v>
      </c>
      <c r="S7" s="193">
        <v>0.37085803740624257</v>
      </c>
      <c r="T7" s="193">
        <v>0.36346827447930502</v>
      </c>
      <c r="U7" s="193">
        <v>0.2905799193262445</v>
      </c>
      <c r="V7" s="193">
        <v>0.21927077267952355</v>
      </c>
      <c r="W7" s="193">
        <v>0.28760984873462681</v>
      </c>
      <c r="X7" s="193">
        <v>0.3220502763886024</v>
      </c>
      <c r="Y7" s="193">
        <v>0.36007799437606991</v>
      </c>
      <c r="Z7" s="193">
        <v>0.29217648941919261</v>
      </c>
      <c r="AA7" s="193">
        <v>0.28776143981287472</v>
      </c>
      <c r="AB7" s="193">
        <v>0.27304015893410721</v>
      </c>
      <c r="AC7" s="193">
        <v>0.29706610164426195</v>
      </c>
      <c r="AD7" s="194">
        <v>0.33161101202646287</v>
      </c>
      <c r="AE7" s="195">
        <v>0.30644027500127663</v>
      </c>
      <c r="AF7" s="196">
        <f t="shared" si="8"/>
        <v>-7.5904406404868105E-2</v>
      </c>
      <c r="AG7" s="199">
        <f t="shared" si="0"/>
        <v>0.11628694822800285</v>
      </c>
      <c r="AH7" s="197">
        <f t="shared" si="1"/>
        <v>8.7994172007323346E-2</v>
      </c>
      <c r="AI7" s="198">
        <f t="shared" si="2"/>
        <v>3.2334637460244349E-2</v>
      </c>
      <c r="AJ7" s="198">
        <f t="shared" si="3"/>
        <v>-0.65135285555333799</v>
      </c>
      <c r="AK7" s="198">
        <f t="shared" si="4"/>
        <v>-0.65662122755990493</v>
      </c>
      <c r="AL7" s="198">
        <f t="shared" si="5"/>
        <v>-0.6741877762961922</v>
      </c>
      <c r="AM7" s="198">
        <f t="shared" si="6"/>
        <v>-0.64551819944151079</v>
      </c>
      <c r="AN7" s="72">
        <f t="shared" si="7"/>
        <v>-0.6042965926521966</v>
      </c>
      <c r="AO7" s="72">
        <f t="shared" si="9"/>
        <v>-0.63433222489931518</v>
      </c>
      <c r="AP7" s="142"/>
    </row>
    <row r="8" spans="1:42" s="242" customFormat="1" ht="27.75" customHeight="1" x14ac:dyDescent="0.2">
      <c r="A8" s="139"/>
      <c r="B8" s="211" t="s">
        <v>17</v>
      </c>
      <c r="C8" s="193">
        <v>17.345578850000003</v>
      </c>
      <c r="D8" s="193">
        <v>17.944232750000001</v>
      </c>
      <c r="E8" s="193">
        <v>9.8582642500000013</v>
      </c>
      <c r="F8" s="193">
        <v>13.484828400000001</v>
      </c>
      <c r="G8" s="193">
        <v>12.731951650000003</v>
      </c>
      <c r="H8" s="193">
        <v>12.951978899999999</v>
      </c>
      <c r="I8" s="193">
        <v>14.392387699999999</v>
      </c>
      <c r="J8" s="193">
        <v>14.781157550000001</v>
      </c>
      <c r="K8" s="193">
        <v>15.019896650000002</v>
      </c>
      <c r="L8" s="193">
        <v>15.718984500000005</v>
      </c>
      <c r="M8" s="193">
        <v>16.086592200000002</v>
      </c>
      <c r="N8" s="193">
        <v>16.430581200000002</v>
      </c>
      <c r="O8" s="193">
        <v>16.323467700000002</v>
      </c>
      <c r="P8" s="193">
        <v>16.647723350000003</v>
      </c>
      <c r="Q8" s="193">
        <v>16.827901200000007</v>
      </c>
      <c r="R8" s="193">
        <v>17.022486349999998</v>
      </c>
      <c r="S8" s="193">
        <v>17.878591650000001</v>
      </c>
      <c r="T8" s="193">
        <v>17.357267850000007</v>
      </c>
      <c r="U8" s="193">
        <v>18.046277150000009</v>
      </c>
      <c r="V8" s="193">
        <v>18.259659800000001</v>
      </c>
      <c r="W8" s="193">
        <v>18.318443649999999</v>
      </c>
      <c r="X8" s="193">
        <v>17.932516800000002</v>
      </c>
      <c r="Y8" s="193">
        <v>17.992107900000001</v>
      </c>
      <c r="Z8" s="193">
        <v>17.472650900000001</v>
      </c>
      <c r="AA8" s="193">
        <v>16.255198549999999</v>
      </c>
      <c r="AB8" s="193">
        <v>15.141875499999999</v>
      </c>
      <c r="AC8" s="193">
        <v>15.093130650000001</v>
      </c>
      <c r="AD8" s="250">
        <v>14.930865200000003</v>
      </c>
      <c r="AE8" s="251">
        <v>14.725178450000001</v>
      </c>
      <c r="AF8" s="252">
        <f t="shared" si="8"/>
        <v>-1.3775943138245039E-2</v>
      </c>
      <c r="AG8" s="253">
        <f t="shared" si="0"/>
        <v>-1.0750947153564712E-2</v>
      </c>
      <c r="AH8" s="197">
        <f t="shared" si="1"/>
        <v>-3.2192082149928199E-3</v>
      </c>
      <c r="AI8" s="198">
        <f t="shared" si="2"/>
        <v>-7.148900066803543E-2</v>
      </c>
      <c r="AJ8" s="198">
        <f t="shared" si="3"/>
        <v>7.3259042606121424E-3</v>
      </c>
      <c r="AK8" s="198">
        <f t="shared" si="4"/>
        <v>-6.2862145416381021E-2</v>
      </c>
      <c r="AL8" s="198">
        <f t="shared" si="5"/>
        <v>-0.12704697658446854</v>
      </c>
      <c r="AM8" s="198">
        <f t="shared" si="6"/>
        <v>-0.12985719412875063</v>
      </c>
      <c r="AN8" s="198">
        <f t="shared" si="7"/>
        <v>-0.13921205345072696</v>
      </c>
      <c r="AO8" s="198">
        <f t="shared" si="9"/>
        <v>-0.15107021925647646</v>
      </c>
      <c r="AP8" s="142"/>
    </row>
    <row r="9" spans="1:42" ht="39.75" customHeight="1" x14ac:dyDescent="0.2">
      <c r="A9" s="139"/>
      <c r="B9" s="211" t="s">
        <v>18</v>
      </c>
      <c r="C9" s="193">
        <v>3.6555874800000003</v>
      </c>
      <c r="D9" s="193">
        <v>4.2319591600000006</v>
      </c>
      <c r="E9" s="193">
        <v>2.2944774800000003</v>
      </c>
      <c r="F9" s="193">
        <v>2.1854534999999999</v>
      </c>
      <c r="G9" s="193">
        <v>2.16820558</v>
      </c>
      <c r="H9" s="193">
        <v>1.93492402</v>
      </c>
      <c r="I9" s="193">
        <v>1.6419109999999999</v>
      </c>
      <c r="J9" s="193">
        <v>1.2401688399999999</v>
      </c>
      <c r="K9" s="193">
        <v>1.2773399400000001</v>
      </c>
      <c r="L9" s="193">
        <v>1.0920693800000001</v>
      </c>
      <c r="M9" s="193">
        <v>0.61742160360314668</v>
      </c>
      <c r="N9" s="193">
        <v>0.59031367033957727</v>
      </c>
      <c r="O9" s="193">
        <v>0.65620800409919233</v>
      </c>
      <c r="P9" s="193">
        <v>0.68494015226721616</v>
      </c>
      <c r="Q9" s="193">
        <v>0.5940191096051437</v>
      </c>
      <c r="R9" s="193">
        <v>0.37660651968912157</v>
      </c>
      <c r="S9" s="193">
        <v>0.45631676734385135</v>
      </c>
      <c r="T9" s="193">
        <v>0.44587580027596341</v>
      </c>
      <c r="U9" s="193">
        <v>0.39140847803110546</v>
      </c>
      <c r="V9" s="193">
        <v>0.45518095720115864</v>
      </c>
      <c r="W9" s="193">
        <v>0.46844296474936387</v>
      </c>
      <c r="X9" s="193">
        <v>0.53579383448033557</v>
      </c>
      <c r="Y9" s="193">
        <v>0.45464991745953243</v>
      </c>
      <c r="Z9" s="193">
        <v>0.44617116240301691</v>
      </c>
      <c r="AA9" s="193">
        <v>0.41450088211466929</v>
      </c>
      <c r="AB9" s="193">
        <v>0.3444668717958832</v>
      </c>
      <c r="AC9" s="193">
        <v>0.374233369285355</v>
      </c>
      <c r="AD9" s="194">
        <v>0.41978554601081475</v>
      </c>
      <c r="AE9" s="195">
        <v>0.43487531239555555</v>
      </c>
      <c r="AF9" s="196">
        <f t="shared" si="8"/>
        <v>3.5946369588323195E-2</v>
      </c>
      <c r="AG9" s="199">
        <f t="shared" si="0"/>
        <v>0.12172131205842834</v>
      </c>
      <c r="AH9" s="197">
        <f t="shared" si="1"/>
        <v>8.6413237169321158E-2</v>
      </c>
      <c r="AI9" s="198">
        <f t="shared" si="2"/>
        <v>-9.7146989468105668E-2</v>
      </c>
      <c r="AJ9" s="198">
        <f t="shared" si="3"/>
        <v>-0.87794816432541867</v>
      </c>
      <c r="AK9" s="198">
        <f t="shared" si="4"/>
        <v>-0.88661169117619665</v>
      </c>
      <c r="AL9" s="198">
        <f t="shared" si="5"/>
        <v>-0.90576976377107976</v>
      </c>
      <c r="AM9" s="198">
        <f t="shared" si="6"/>
        <v>-0.89762702401930894</v>
      </c>
      <c r="AN9" s="72">
        <f t="shared" si="7"/>
        <v>-0.88516605106361324</v>
      </c>
      <c r="AO9" s="72">
        <f t="shared" si="9"/>
        <v>-0.88103818749385931</v>
      </c>
      <c r="AP9" s="142"/>
    </row>
    <row r="10" spans="1:42" ht="12.75" customHeight="1" x14ac:dyDescent="0.2">
      <c r="A10" s="140"/>
      <c r="B10" s="17" t="s">
        <v>11</v>
      </c>
      <c r="C10" s="22">
        <f t="shared" ref="C10:W10" si="10">C5+C6+C7+C8+C9</f>
        <v>22.849926383460957</v>
      </c>
      <c r="D10" s="22">
        <f t="shared" si="10"/>
        <v>24.327138922084238</v>
      </c>
      <c r="E10" s="22">
        <f t="shared" si="10"/>
        <v>13.84904383103515</v>
      </c>
      <c r="F10" s="22">
        <f t="shared" si="10"/>
        <v>17.098039605525003</v>
      </c>
      <c r="G10" s="22">
        <f t="shared" si="10"/>
        <v>16.099220323178109</v>
      </c>
      <c r="H10" s="22">
        <f t="shared" si="10"/>
        <v>15.808041728896454</v>
      </c>
      <c r="I10" s="22">
        <f t="shared" si="10"/>
        <v>16.925481755415539</v>
      </c>
      <c r="J10" s="22">
        <f t="shared" si="10"/>
        <v>16.861973907602032</v>
      </c>
      <c r="K10" s="22">
        <f t="shared" si="10"/>
        <v>17.241400696602032</v>
      </c>
      <c r="L10" s="22">
        <f t="shared" si="10"/>
        <v>17.605392413822305</v>
      </c>
      <c r="M10" s="22">
        <f t="shared" si="10"/>
        <v>17.368148502578787</v>
      </c>
      <c r="N10" s="22">
        <f t="shared" si="10"/>
        <v>17.832441940209641</v>
      </c>
      <c r="O10" s="22">
        <f t="shared" si="10"/>
        <v>18.327274693986006</v>
      </c>
      <c r="P10" s="22">
        <f t="shared" si="10"/>
        <v>18.432456375032586</v>
      </c>
      <c r="Q10" s="22">
        <f t="shared" si="10"/>
        <v>18.60493630076374</v>
      </c>
      <c r="R10" s="22">
        <f t="shared" si="10"/>
        <v>18.333082486812959</v>
      </c>
      <c r="S10" s="22">
        <f t="shared" si="10"/>
        <v>19.097456495530484</v>
      </c>
      <c r="T10" s="22">
        <f t="shared" si="10"/>
        <v>18.615044050219062</v>
      </c>
      <c r="U10" s="22">
        <f t="shared" si="10"/>
        <v>19.077255004854763</v>
      </c>
      <c r="V10" s="22">
        <f t="shared" si="10"/>
        <v>19.247966415703875</v>
      </c>
      <c r="W10" s="22">
        <f t="shared" si="10"/>
        <v>19.350366913236471</v>
      </c>
      <c r="X10" s="22">
        <f t="shared" ref="X10:AD10" si="11">X5+X6+X7+X8+X9</f>
        <v>19.038557189728053</v>
      </c>
      <c r="Y10" s="22">
        <f t="shared" si="11"/>
        <v>19.056859480579856</v>
      </c>
      <c r="Z10" s="22">
        <f t="shared" si="11"/>
        <v>18.469638511236298</v>
      </c>
      <c r="AA10" s="100">
        <f t="shared" si="11"/>
        <v>17.156476290702734</v>
      </c>
      <c r="AB10" s="100">
        <f t="shared" si="11"/>
        <v>15.968810267894661</v>
      </c>
      <c r="AC10" s="100">
        <f t="shared" si="11"/>
        <v>15.980141729480383</v>
      </c>
      <c r="AD10" s="100">
        <f t="shared" si="11"/>
        <v>15.95397388995989</v>
      </c>
      <c r="AE10" s="98">
        <f t="shared" ref="AE10" si="12">AE5+AE6+AE7+AE8+AE9</f>
        <v>15.737293108234766</v>
      </c>
      <c r="AF10" s="92">
        <f t="shared" si="8"/>
        <v>-1.358161817360657E-2</v>
      </c>
      <c r="AG10" s="101">
        <f t="shared" si="0"/>
        <v>-1.6375223676657628E-3</v>
      </c>
      <c r="AH10" s="87">
        <f t="shared" si="1"/>
        <v>7.0959961297208671E-4</v>
      </c>
      <c r="AI10" s="88">
        <f t="shared" si="2"/>
        <v>-6.8565044551707768E-2</v>
      </c>
      <c r="AJ10" s="88">
        <f t="shared" si="3"/>
        <v>-0.1916981174781886</v>
      </c>
      <c r="AK10" s="88">
        <f t="shared" si="4"/>
        <v>-0.24916710877804876</v>
      </c>
      <c r="AL10" s="88">
        <f t="shared" si="5"/>
        <v>-0.30114390742838143</v>
      </c>
      <c r="AM10" s="88">
        <f t="shared" si="6"/>
        <v>-0.30064799941556941</v>
      </c>
      <c r="AN10" s="86">
        <f t="shared" si="7"/>
        <v>-0.30179320395939824</v>
      </c>
      <c r="AO10" s="86">
        <f t="shared" si="9"/>
        <v>-0.31127598206943885</v>
      </c>
      <c r="AP10" s="142"/>
    </row>
    <row r="11" spans="1:42" ht="12.75" customHeight="1" x14ac:dyDescent="0.2">
      <c r="A11" s="130" t="s">
        <v>14</v>
      </c>
      <c r="B11" s="249" t="s">
        <v>6</v>
      </c>
      <c r="C11" s="193">
        <v>0.31970732400000001</v>
      </c>
      <c r="D11" s="193">
        <v>0.468205659</v>
      </c>
      <c r="E11" s="193">
        <v>0.27840202400000003</v>
      </c>
      <c r="F11" s="193">
        <v>0.215851929</v>
      </c>
      <c r="G11" s="193">
        <v>0.173402204</v>
      </c>
      <c r="H11" s="193">
        <v>0.22718641419242461</v>
      </c>
      <c r="I11" s="193">
        <v>0.23143135999999997</v>
      </c>
      <c r="J11" s="193">
        <v>0.27230807800000001</v>
      </c>
      <c r="K11" s="193">
        <v>0.25268567950000004</v>
      </c>
      <c r="L11" s="193">
        <v>0.23306328100000001</v>
      </c>
      <c r="M11" s="193">
        <v>0.34937013343570056</v>
      </c>
      <c r="N11" s="193">
        <v>0.16615435400000003</v>
      </c>
      <c r="O11" s="193">
        <v>0.16354095600000002</v>
      </c>
      <c r="P11" s="193">
        <v>0.167163696</v>
      </c>
      <c r="Q11" s="193">
        <v>0.16810113500000001</v>
      </c>
      <c r="R11" s="193">
        <v>0.17799736799999999</v>
      </c>
      <c r="S11" s="193">
        <v>0.17793321899999998</v>
      </c>
      <c r="T11" s="193">
        <v>0.20851861649999998</v>
      </c>
      <c r="U11" s="193">
        <v>0.239104014</v>
      </c>
      <c r="V11" s="193">
        <v>0.203667983</v>
      </c>
      <c r="W11" s="193">
        <v>0.17939189500000002</v>
      </c>
      <c r="X11" s="193">
        <v>0.14963328000000001</v>
      </c>
      <c r="Y11" s="193">
        <v>0.14811946716430421</v>
      </c>
      <c r="Z11" s="232">
        <v>0.31115254940819059</v>
      </c>
      <c r="AA11" s="193">
        <v>0.13056799957449358</v>
      </c>
      <c r="AB11" s="193">
        <v>0.12730379958513124</v>
      </c>
      <c r="AC11" s="193">
        <v>0.12412120459550295</v>
      </c>
      <c r="AD11" s="194">
        <v>0.11058070954872079</v>
      </c>
      <c r="AE11" s="195">
        <v>0.11190767806330544</v>
      </c>
      <c r="AF11" s="196">
        <f t="shared" si="8"/>
        <v>1.2000000000000009E-2</v>
      </c>
      <c r="AG11" s="199">
        <f t="shared" si="0"/>
        <v>-0.10909090909090927</v>
      </c>
      <c r="AH11" s="197">
        <f t="shared" si="1"/>
        <v>-2.5000000000000092E-2</v>
      </c>
      <c r="AI11" s="198">
        <f t="shared" si="2"/>
        <v>-4.9375000000000072E-2</v>
      </c>
      <c r="AJ11" s="198">
        <f t="shared" si="3"/>
        <v>-2.6758143932321742E-2</v>
      </c>
      <c r="AK11" s="198">
        <f t="shared" si="4"/>
        <v>-0.59160147493370041</v>
      </c>
      <c r="AL11" s="198">
        <f t="shared" si="5"/>
        <v>-0.60181143806035786</v>
      </c>
      <c r="AM11" s="198">
        <f t="shared" si="6"/>
        <v>-0.61176615210884888</v>
      </c>
      <c r="AN11" s="72">
        <f t="shared" si="7"/>
        <v>-0.65411893551515643</v>
      </c>
      <c r="AO11" s="72">
        <f t="shared" si="9"/>
        <v>-0.64996836274133829</v>
      </c>
      <c r="AP11" s="142"/>
    </row>
    <row r="12" spans="1:42" ht="12.75" customHeight="1" x14ac:dyDescent="0.2">
      <c r="A12" s="131"/>
      <c r="B12" s="249" t="s">
        <v>13</v>
      </c>
      <c r="C12" s="193">
        <v>2.76185E-5</v>
      </c>
      <c r="D12" s="193">
        <v>1.6571100000000001E-5</v>
      </c>
      <c r="E12" s="193">
        <v>5.4600000000000002E-6</v>
      </c>
      <c r="F12" s="193">
        <v>5.4600000000000002E-6</v>
      </c>
      <c r="G12" s="193">
        <v>5.4600000000000002E-6</v>
      </c>
      <c r="H12" s="193">
        <v>5.4600000000000002E-6</v>
      </c>
      <c r="I12" s="193">
        <v>2.7690000000000001E-5</v>
      </c>
      <c r="J12" s="193">
        <v>2.7820000000000001E-5</v>
      </c>
      <c r="K12" s="193">
        <v>1.9370000000000003E-5</v>
      </c>
      <c r="L12" s="193">
        <v>1.6510000000000003E-5</v>
      </c>
      <c r="M12" s="193">
        <v>1.5990000000000001E-5</v>
      </c>
      <c r="N12" s="193">
        <v>1.859E-5</v>
      </c>
      <c r="O12" s="193">
        <v>2.1190000000000002E-5</v>
      </c>
      <c r="P12" s="193">
        <v>2.3269999999999999E-5</v>
      </c>
      <c r="Q12" s="193">
        <v>3.0290000000000003E-5</v>
      </c>
      <c r="R12" s="193">
        <v>2.9900000000000002E-5</v>
      </c>
      <c r="S12" s="193">
        <v>3.3930000000000002E-5</v>
      </c>
      <c r="T12" s="193">
        <v>3.1720000000000001E-5</v>
      </c>
      <c r="U12" s="193">
        <v>3.3670000000000001E-5</v>
      </c>
      <c r="V12" s="193">
        <v>2.9249999999999999E-5</v>
      </c>
      <c r="W12" s="193">
        <v>3.5230000000000007E-5</v>
      </c>
      <c r="X12" s="193">
        <v>2.9120000000000002E-5</v>
      </c>
      <c r="Y12" s="193">
        <v>2.6650000000000001E-5</v>
      </c>
      <c r="Z12" s="193">
        <v>2.548E-5</v>
      </c>
      <c r="AA12" s="193">
        <v>2.5870000000000001E-5</v>
      </c>
      <c r="AB12" s="193">
        <v>2.4310000000000003E-5</v>
      </c>
      <c r="AC12" s="193">
        <v>2.353E-5</v>
      </c>
      <c r="AD12" s="194">
        <v>3.0159999999999999E-5</v>
      </c>
      <c r="AE12" s="195">
        <v>2.6260000000000003E-5</v>
      </c>
      <c r="AF12" s="196">
        <f t="shared" si="8"/>
        <v>-0.1293103448275861</v>
      </c>
      <c r="AG12" s="199">
        <f t="shared" si="0"/>
        <v>0.28176795580110492</v>
      </c>
      <c r="AH12" s="197">
        <f t="shared" si="1"/>
        <v>-3.2085561497326311E-2</v>
      </c>
      <c r="AI12" s="198">
        <f t="shared" si="2"/>
        <v>-9.0452261306532708E-2</v>
      </c>
      <c r="AJ12" s="198">
        <f t="shared" si="3"/>
        <v>-7.7429983525535415E-2</v>
      </c>
      <c r="AK12" s="198">
        <f t="shared" si="4"/>
        <v>-6.3309013885620088E-2</v>
      </c>
      <c r="AL12" s="198">
        <f t="shared" si="5"/>
        <v>-0.11979289244528114</v>
      </c>
      <c r="AM12" s="198">
        <f t="shared" si="6"/>
        <v>-0.14803483172511178</v>
      </c>
      <c r="AN12" s="72">
        <f t="shared" si="7"/>
        <v>9.2021652153447847E-2</v>
      </c>
      <c r="AO12" s="72">
        <f t="shared" si="9"/>
        <v>-4.9188044245704769E-2</v>
      </c>
      <c r="AP12" s="142"/>
    </row>
    <row r="13" spans="1:42" ht="12.75" customHeight="1" x14ac:dyDescent="0.2">
      <c r="A13" s="132"/>
      <c r="B13" s="17" t="s">
        <v>11</v>
      </c>
      <c r="C13" s="22">
        <f t="shared" ref="C13:Z13" si="13">C11+C12</f>
        <v>0.31973494250000001</v>
      </c>
      <c r="D13" s="22">
        <f t="shared" si="13"/>
        <v>0.46822223009999997</v>
      </c>
      <c r="E13" s="22">
        <f t="shared" si="13"/>
        <v>0.27840748400000004</v>
      </c>
      <c r="F13" s="22">
        <f t="shared" si="13"/>
        <v>0.21585738900000001</v>
      </c>
      <c r="G13" s="22">
        <f t="shared" si="13"/>
        <v>0.17340766400000002</v>
      </c>
      <c r="H13" s="22">
        <f t="shared" si="13"/>
        <v>0.22719187419242462</v>
      </c>
      <c r="I13" s="22">
        <f t="shared" si="13"/>
        <v>0.23145904999999997</v>
      </c>
      <c r="J13" s="22">
        <f t="shared" si="13"/>
        <v>0.27233589800000002</v>
      </c>
      <c r="K13" s="22">
        <f t="shared" si="13"/>
        <v>0.25270504950000006</v>
      </c>
      <c r="L13" s="22">
        <f t="shared" si="13"/>
        <v>0.23307979100000001</v>
      </c>
      <c r="M13" s="22">
        <f t="shared" si="13"/>
        <v>0.34938612343570058</v>
      </c>
      <c r="N13" s="22">
        <f t="shared" si="13"/>
        <v>0.16617294400000004</v>
      </c>
      <c r="O13" s="22">
        <f t="shared" si="13"/>
        <v>0.16356214600000002</v>
      </c>
      <c r="P13" s="22">
        <f t="shared" si="13"/>
        <v>0.16718696599999999</v>
      </c>
      <c r="Q13" s="22">
        <f t="shared" si="13"/>
        <v>0.168131425</v>
      </c>
      <c r="R13" s="22">
        <f t="shared" si="13"/>
        <v>0.17802726799999999</v>
      </c>
      <c r="S13" s="22">
        <f t="shared" si="13"/>
        <v>0.17796714899999996</v>
      </c>
      <c r="T13" s="22">
        <f t="shared" si="13"/>
        <v>0.20855033649999999</v>
      </c>
      <c r="U13" s="22">
        <f t="shared" si="13"/>
        <v>0.23913768400000002</v>
      </c>
      <c r="V13" s="22">
        <f t="shared" si="13"/>
        <v>0.20369723300000001</v>
      </c>
      <c r="W13" s="22">
        <f t="shared" si="13"/>
        <v>0.17942712500000002</v>
      </c>
      <c r="X13" s="22">
        <f t="shared" si="13"/>
        <v>0.1496624</v>
      </c>
      <c r="Y13" s="22">
        <f t="shared" si="13"/>
        <v>0.1481461171643042</v>
      </c>
      <c r="Z13" s="100">
        <f t="shared" si="13"/>
        <v>0.31117802940819062</v>
      </c>
      <c r="AA13" s="100">
        <f>AA11+AA12</f>
        <v>0.13059386957449359</v>
      </c>
      <c r="AB13" s="100">
        <f>AB11+AB12</f>
        <v>0.12732810958513124</v>
      </c>
      <c r="AC13" s="100">
        <f>AC11+AC12</f>
        <v>0.12414473459550295</v>
      </c>
      <c r="AD13" s="100">
        <f>AD11+AD12</f>
        <v>0.11061086954872079</v>
      </c>
      <c r="AE13" s="98">
        <f>AE11+AE12</f>
        <v>0.11193393806330544</v>
      </c>
      <c r="AF13" s="92">
        <f t="shared" si="8"/>
        <v>1.1961469247847085E-2</v>
      </c>
      <c r="AG13" s="101">
        <f t="shared" si="0"/>
        <v>-0.10901682693896877</v>
      </c>
      <c r="AH13" s="87">
        <f t="shared" si="1"/>
        <v>-2.5001352804188949E-2</v>
      </c>
      <c r="AI13" s="88">
        <f t="shared" si="2"/>
        <v>-4.9383137202408424E-2</v>
      </c>
      <c r="AJ13" s="88">
        <f t="shared" si="3"/>
        <v>-2.6762520933442838E-2</v>
      </c>
      <c r="AK13" s="88">
        <f t="shared" si="4"/>
        <v>-0.59155584136853112</v>
      </c>
      <c r="AL13" s="88">
        <f t="shared" si="5"/>
        <v>-0.60176980160643145</v>
      </c>
      <c r="AM13" s="88">
        <f t="shared" si="6"/>
        <v>-0.6117260952937511</v>
      </c>
      <c r="AN13" s="86">
        <f t="shared" si="7"/>
        <v>-0.65405448436802993</v>
      </c>
      <c r="AO13" s="86">
        <f>SUM(AE13-C13)/C13</f>
        <v>-0.64991646772136757</v>
      </c>
      <c r="AP13" s="142"/>
    </row>
    <row r="14" spans="1:42" s="6" customFormat="1" ht="22.15" customHeight="1" x14ac:dyDescent="0.2">
      <c r="A14" s="133" t="s">
        <v>40</v>
      </c>
      <c r="B14" s="134"/>
      <c r="C14" s="254">
        <v>0.31781094113624997</v>
      </c>
      <c r="D14" s="254">
        <v>0.25211164126312496</v>
      </c>
      <c r="E14" s="254">
        <v>0.11651119673812499</v>
      </c>
      <c r="F14" s="254">
        <v>7.1209251941249996E-2</v>
      </c>
      <c r="G14" s="254">
        <v>5.2906429207500001E-2</v>
      </c>
      <c r="H14" s="254">
        <v>5.2003306419374999E-2</v>
      </c>
      <c r="I14" s="254">
        <v>4.8100251754706259E-2</v>
      </c>
      <c r="J14" s="254">
        <v>6.1897309443731251E-2</v>
      </c>
      <c r="K14" s="254">
        <v>7.6294441590693762E-2</v>
      </c>
      <c r="L14" s="254">
        <v>7.0591652974237501E-2</v>
      </c>
      <c r="M14" s="254">
        <v>7.00675380096E-2</v>
      </c>
      <c r="N14" s="254">
        <v>7.4260577548599993E-2</v>
      </c>
      <c r="O14" s="254">
        <v>5.2944499949699998E-2</v>
      </c>
      <c r="P14" s="254">
        <v>4.7798896878399999E-2</v>
      </c>
      <c r="Q14" s="254">
        <v>4.4489714455000003E-2</v>
      </c>
      <c r="R14" s="254">
        <v>3.4300364623999997E-2</v>
      </c>
      <c r="S14" s="254">
        <v>3.0408084643199999E-2</v>
      </c>
      <c r="T14" s="254">
        <v>3.4315221278999997E-2</v>
      </c>
      <c r="U14" s="254">
        <v>3.2735184282900003E-2</v>
      </c>
      <c r="V14" s="254">
        <v>1.3948531568399999E-2</v>
      </c>
      <c r="W14" s="254">
        <v>1.1872995006200001E-2</v>
      </c>
      <c r="X14" s="254">
        <v>1.2946072522499999E-2</v>
      </c>
      <c r="Y14" s="254">
        <v>1.1586991011100001E-2</v>
      </c>
      <c r="Z14" s="254">
        <v>1.0669093148299998E-2</v>
      </c>
      <c r="AA14" s="254">
        <v>8.9569434632999993E-3</v>
      </c>
      <c r="AB14" s="254">
        <v>7.5040600999999978E-3</v>
      </c>
      <c r="AC14" s="254">
        <v>6.9795144713999998E-3</v>
      </c>
      <c r="AD14" s="255">
        <v>7.6036456268999989E-3</v>
      </c>
      <c r="AE14" s="256">
        <v>6.9223432988000004E-3</v>
      </c>
      <c r="AF14" s="257">
        <f t="shared" si="8"/>
        <v>-8.9602062159459817E-2</v>
      </c>
      <c r="AG14" s="258">
        <f t="shared" si="0"/>
        <v>8.9423291270117042E-2</v>
      </c>
      <c r="AH14" s="259">
        <f t="shared" si="1"/>
        <v>-6.9901576161416693E-2</v>
      </c>
      <c r="AI14" s="260">
        <f t="shared" si="2"/>
        <v>-0.22077051172671541</v>
      </c>
      <c r="AJ14" s="260">
        <f t="shared" si="3"/>
        <v>-0.96642943408381266</v>
      </c>
      <c r="AK14" s="260">
        <f t="shared" si="4"/>
        <v>-0.97181675548589741</v>
      </c>
      <c r="AL14" s="260">
        <f t="shared" si="5"/>
        <v>-0.97638828898347185</v>
      </c>
      <c r="AM14" s="260">
        <f t="shared" si="6"/>
        <v>-0.97803878479939499</v>
      </c>
      <c r="AN14" s="261">
        <f t="shared" si="7"/>
        <v>-0.97607494065586553</v>
      </c>
      <c r="AO14" s="261">
        <f t="shared" si="9"/>
        <v>-0.97821867531038753</v>
      </c>
      <c r="AP14" s="142"/>
    </row>
    <row r="15" spans="1:42" ht="12.75" customHeight="1" x14ac:dyDescent="0.2">
      <c r="A15" s="262" t="s">
        <v>0</v>
      </c>
      <c r="B15" s="262"/>
      <c r="C15" s="254">
        <v>2.7126137942596418</v>
      </c>
      <c r="D15" s="254">
        <v>2.7709056566165859</v>
      </c>
      <c r="E15" s="254">
        <v>3.9527958091895243</v>
      </c>
      <c r="F15" s="254">
        <v>4.7265698685238275</v>
      </c>
      <c r="G15" s="254">
        <v>3.2576318476698063</v>
      </c>
      <c r="H15" s="254">
        <v>3.429558793523598</v>
      </c>
      <c r="I15" s="254">
        <v>3.3847894954839317</v>
      </c>
      <c r="J15" s="254">
        <v>4.2631491473058682</v>
      </c>
      <c r="K15" s="254">
        <v>9.3881315296142631</v>
      </c>
      <c r="L15" s="254">
        <v>5.8480860634369147</v>
      </c>
      <c r="M15" s="254">
        <v>2.8585303714643282</v>
      </c>
      <c r="N15" s="254">
        <v>7.3402476936456598</v>
      </c>
      <c r="O15" s="254">
        <v>5.2890115353514044</v>
      </c>
      <c r="P15" s="254">
        <v>4.9165641349434619</v>
      </c>
      <c r="Q15" s="254">
        <v>5.1706471323296839</v>
      </c>
      <c r="R15" s="254">
        <v>14.891503099999998</v>
      </c>
      <c r="S15" s="254">
        <v>12.164161500000001</v>
      </c>
      <c r="T15" s="254">
        <v>3.2097197217750022</v>
      </c>
      <c r="U15" s="254">
        <v>3.0219813487300029</v>
      </c>
      <c r="V15" s="254">
        <v>2.8124201698200029</v>
      </c>
      <c r="W15" s="254">
        <v>2.8335016507150028</v>
      </c>
      <c r="X15" s="254">
        <v>2.6348884589050017</v>
      </c>
      <c r="Y15" s="254">
        <v>2.6655466561000001</v>
      </c>
      <c r="Z15" s="254">
        <v>2.5324390347449999</v>
      </c>
      <c r="AA15" s="254">
        <v>2.6667575083350004</v>
      </c>
      <c r="AB15" s="254">
        <v>2.4001742904100021</v>
      </c>
      <c r="AC15" s="254">
        <v>2.3823926650050025</v>
      </c>
      <c r="AD15" s="263">
        <v>2.8993089582900033</v>
      </c>
      <c r="AE15" s="264">
        <v>3.4880418005900049</v>
      </c>
      <c r="AF15" s="257">
        <f t="shared" si="8"/>
        <v>0.20305971207954085</v>
      </c>
      <c r="AG15" s="258">
        <f t="shared" si="0"/>
        <v>0.2169735916660554</v>
      </c>
      <c r="AH15" s="259">
        <f t="shared" si="1"/>
        <v>-7.4084725746987826E-3</v>
      </c>
      <c r="AI15" s="260">
        <f t="shared" si="2"/>
        <v>-0.10663318372263329</v>
      </c>
      <c r="AJ15" s="260">
        <f t="shared" si="3"/>
        <v>-6.6421087991192382E-2</v>
      </c>
      <c r="AK15" s="260">
        <f t="shared" si="4"/>
        <v>-1.6904834009795724E-2</v>
      </c>
      <c r="AL15" s="260">
        <f t="shared" si="5"/>
        <v>-0.11518023852522447</v>
      </c>
      <c r="AM15" s="260">
        <f t="shared" si="6"/>
        <v>-0.12173540146166185</v>
      </c>
      <c r="AN15" s="261">
        <f t="shared" si="7"/>
        <v>6.8824822916347589E-2</v>
      </c>
      <c r="AO15" s="261">
        <f t="shared" si="9"/>
        <v>0.28586008372120736</v>
      </c>
      <c r="AP15" s="142"/>
    </row>
    <row r="16" spans="1:42" ht="16.5" thickBot="1" x14ac:dyDescent="0.25">
      <c r="A16" s="136" t="s">
        <v>12</v>
      </c>
      <c r="B16" s="136"/>
      <c r="C16" s="23">
        <f>C10+C13+C14+C15</f>
        <v>26.200086061356849</v>
      </c>
      <c r="D16" s="23">
        <f t="shared" ref="D16:Z16" si="14">D10+D13+D14+D15</f>
        <v>27.818378450063946</v>
      </c>
      <c r="E16" s="23">
        <f t="shared" si="14"/>
        <v>18.1967583209628</v>
      </c>
      <c r="F16" s="23">
        <f t="shared" si="14"/>
        <v>22.111676114990082</v>
      </c>
      <c r="G16" s="23">
        <f t="shared" si="14"/>
        <v>19.583166264055414</v>
      </c>
      <c r="H16" s="23">
        <f t="shared" si="14"/>
        <v>19.516795703031853</v>
      </c>
      <c r="I16" s="23">
        <f t="shared" si="14"/>
        <v>20.589830552654181</v>
      </c>
      <c r="J16" s="23">
        <f t="shared" si="14"/>
        <v>21.459356262351633</v>
      </c>
      <c r="K16" s="23">
        <f t="shared" si="14"/>
        <v>26.95853171730699</v>
      </c>
      <c r="L16" s="23">
        <f t="shared" si="14"/>
        <v>23.757149921233456</v>
      </c>
      <c r="M16" s="23">
        <f t="shared" si="14"/>
        <v>20.646132535488416</v>
      </c>
      <c r="N16" s="23">
        <f t="shared" si="14"/>
        <v>25.413123155403902</v>
      </c>
      <c r="O16" s="23">
        <f t="shared" si="14"/>
        <v>23.832792875287112</v>
      </c>
      <c r="P16" s="23">
        <f t="shared" si="14"/>
        <v>23.56400637285445</v>
      </c>
      <c r="Q16" s="23">
        <f t="shared" si="14"/>
        <v>23.988204572548423</v>
      </c>
      <c r="R16" s="23">
        <f t="shared" si="14"/>
        <v>33.43691321943696</v>
      </c>
      <c r="S16" s="23">
        <f t="shared" si="14"/>
        <v>31.469993229173681</v>
      </c>
      <c r="T16" s="23">
        <f t="shared" si="14"/>
        <v>22.067629329773066</v>
      </c>
      <c r="U16" s="23">
        <f t="shared" si="14"/>
        <v>22.371109221867663</v>
      </c>
      <c r="V16" s="23">
        <f t="shared" si="14"/>
        <v>22.278032350092275</v>
      </c>
      <c r="W16" s="23">
        <f t="shared" si="14"/>
        <v>22.375168683957675</v>
      </c>
      <c r="X16" s="23">
        <f t="shared" si="14"/>
        <v>21.836054121155556</v>
      </c>
      <c r="Y16" s="23">
        <f t="shared" si="14"/>
        <v>21.88213924485526</v>
      </c>
      <c r="Z16" s="23">
        <f t="shared" si="14"/>
        <v>21.323924668537789</v>
      </c>
      <c r="AA16" s="107">
        <f>AA10+AA13+AA14+AA15</f>
        <v>19.962784612075527</v>
      </c>
      <c r="AB16" s="107">
        <f>AB10+AB13+AB14+AB15</f>
        <v>18.503816727989797</v>
      </c>
      <c r="AC16" s="107">
        <f>AC10+AC13+AC14+AC15</f>
        <v>18.49365864355229</v>
      </c>
      <c r="AD16" s="107">
        <f>AD10+AD13+AD14+AD15</f>
        <v>18.971497363425517</v>
      </c>
      <c r="AE16" s="108">
        <f>AE10+AE13+AE14+AE15</f>
        <v>19.344191190186876</v>
      </c>
      <c r="AF16" s="112">
        <f t="shared" si="8"/>
        <v>1.9644934694499291E-2</v>
      </c>
      <c r="AG16" s="113">
        <f t="shared" si="0"/>
        <v>2.5837976632050678E-2</v>
      </c>
      <c r="AH16" s="114">
        <f t="shared" si="1"/>
        <v>-5.4897238698548099E-4</v>
      </c>
      <c r="AI16" s="115">
        <f t="shared" si="2"/>
        <v>-7.3593238472079672E-2</v>
      </c>
      <c r="AJ16" s="115">
        <f t="shared" si="3"/>
        <v>-0.18611241892105962</v>
      </c>
      <c r="AK16" s="115">
        <f t="shared" si="4"/>
        <v>-0.23806415882277848</v>
      </c>
      <c r="AL16" s="115">
        <f t="shared" si="5"/>
        <v>-0.29374977301003868</v>
      </c>
      <c r="AM16" s="115">
        <f t="shared" si="6"/>
        <v>-0.29413748488295838</v>
      </c>
      <c r="AN16" s="116">
        <f t="shared" si="7"/>
        <v>-0.27589942571192372</v>
      </c>
      <c r="AO16" s="116">
        <f t="shared" si="9"/>
        <v>-0.26167451721778506</v>
      </c>
      <c r="AP16" s="143"/>
    </row>
    <row r="17" spans="1:37" x14ac:dyDescent="0.2">
      <c r="A17" s="7" t="s">
        <v>34</v>
      </c>
      <c r="B17" s="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33"/>
      <c r="AE17" s="14"/>
      <c r="AF17" s="14"/>
      <c r="AG17" s="14"/>
      <c r="AH17" s="14"/>
      <c r="AI17" s="14"/>
      <c r="AJ17" s="15"/>
      <c r="AK17" s="15"/>
    </row>
    <row r="18" spans="1:37" x14ac:dyDescent="0.2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8"/>
      <c r="Z18" s="29"/>
      <c r="AA18" s="28"/>
      <c r="AB18" s="29"/>
      <c r="AC18" s="29"/>
      <c r="AD18" s="28"/>
      <c r="AE18" s="15"/>
      <c r="AF18" s="15"/>
      <c r="AG18" s="15"/>
      <c r="AH18" s="15"/>
      <c r="AI18" s="15"/>
      <c r="AJ18" s="15"/>
      <c r="AK18" s="15"/>
    </row>
    <row r="19" spans="1:37" ht="15.75" x14ac:dyDescent="0.25">
      <c r="A19" s="1" t="s">
        <v>42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5"/>
      <c r="AA19" s="26"/>
      <c r="AB19" s="26"/>
      <c r="AC19" s="26"/>
      <c r="AD19" s="27"/>
      <c r="AE19" s="15"/>
      <c r="AF19" s="15"/>
      <c r="AG19" s="15"/>
      <c r="AH19" s="15"/>
      <c r="AI19" s="15"/>
      <c r="AJ19" s="15"/>
      <c r="AK19" s="15"/>
    </row>
    <row r="20" spans="1:37" x14ac:dyDescent="0.2">
      <c r="A20" s="12"/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5" customHeight="1" x14ac:dyDescent="0.2">
      <c r="A21" s="137" t="s">
        <v>1</v>
      </c>
      <c r="B21" s="137" t="s">
        <v>2</v>
      </c>
      <c r="C21" s="137" t="s">
        <v>8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5"/>
      <c r="AG21" s="15"/>
      <c r="AH21" s="15"/>
      <c r="AI21" s="15"/>
      <c r="AJ21" s="15"/>
      <c r="AK21" s="15"/>
    </row>
    <row r="22" spans="1:37" x14ac:dyDescent="0.2">
      <c r="A22" s="137"/>
      <c r="B22" s="137"/>
      <c r="C22" s="13">
        <v>1990</v>
      </c>
      <c r="D22" s="13">
        <v>1991</v>
      </c>
      <c r="E22" s="13">
        <v>1992</v>
      </c>
      <c r="F22" s="13">
        <v>1993</v>
      </c>
      <c r="G22" s="13">
        <v>1994</v>
      </c>
      <c r="H22" s="13">
        <v>1995</v>
      </c>
      <c r="I22" s="13">
        <v>1996</v>
      </c>
      <c r="J22" s="13">
        <v>1997</v>
      </c>
      <c r="K22" s="13">
        <v>1998</v>
      </c>
      <c r="L22" s="13">
        <v>1999</v>
      </c>
      <c r="M22" s="13">
        <v>2000</v>
      </c>
      <c r="N22" s="13">
        <v>2001</v>
      </c>
      <c r="O22" s="13">
        <v>2002</v>
      </c>
      <c r="P22" s="13">
        <v>2003</v>
      </c>
      <c r="Q22" s="13">
        <v>2004</v>
      </c>
      <c r="R22" s="13">
        <v>2005</v>
      </c>
      <c r="S22" s="13">
        <v>2006</v>
      </c>
      <c r="T22" s="13">
        <v>2007</v>
      </c>
      <c r="U22" s="13">
        <v>2008</v>
      </c>
      <c r="V22" s="13">
        <v>2009</v>
      </c>
      <c r="W22" s="13">
        <v>2010</v>
      </c>
      <c r="X22" s="13">
        <v>2011</v>
      </c>
      <c r="Y22" s="13">
        <v>2012</v>
      </c>
      <c r="Z22" s="13">
        <v>2013</v>
      </c>
      <c r="AA22" s="13">
        <v>2014</v>
      </c>
      <c r="AB22" s="13">
        <v>2015</v>
      </c>
      <c r="AC22" s="13">
        <v>2016</v>
      </c>
      <c r="AD22" s="13">
        <v>2017</v>
      </c>
      <c r="AE22" s="13">
        <v>2018</v>
      </c>
      <c r="AF22" s="15"/>
      <c r="AG22" s="15"/>
      <c r="AH22" s="15"/>
      <c r="AI22" s="15"/>
      <c r="AJ22" s="15"/>
      <c r="AK22" s="15"/>
    </row>
    <row r="23" spans="1:37" ht="24" x14ac:dyDescent="0.2">
      <c r="A23" s="138" t="s">
        <v>3</v>
      </c>
      <c r="B23" s="211" t="s">
        <v>9</v>
      </c>
      <c r="C23" s="198">
        <f t="shared" ref="C23:AB23" si="15">C5/C$16</f>
        <v>3.5692857874183123E-2</v>
      </c>
      <c r="D23" s="198">
        <f t="shared" si="15"/>
        <v>3.6091726014786399E-2</v>
      </c>
      <c r="E23" s="198">
        <f t="shared" si="15"/>
        <v>3.9754719845853825E-2</v>
      </c>
      <c r="F23" s="198">
        <f t="shared" si="15"/>
        <v>3.0471386308925701E-2</v>
      </c>
      <c r="G23" s="198">
        <f t="shared" si="15"/>
        <v>2.8121130748369159E-2</v>
      </c>
      <c r="H23" s="198">
        <f t="shared" si="15"/>
        <v>2.2213349291382523E-2</v>
      </c>
      <c r="I23" s="198">
        <f t="shared" si="15"/>
        <v>2.1437432370860439E-2</v>
      </c>
      <c r="J23" s="198">
        <f t="shared" si="15"/>
        <v>1.9218414334429123E-2</v>
      </c>
      <c r="K23" s="198">
        <f t="shared" si="15"/>
        <v>1.6766959148217051E-2</v>
      </c>
      <c r="L23" s="198">
        <f t="shared" si="15"/>
        <v>1.5353655687208036E-2</v>
      </c>
      <c r="M23" s="198">
        <f t="shared" si="15"/>
        <v>1.5332847420981222E-2</v>
      </c>
      <c r="N23" s="198">
        <f t="shared" si="15"/>
        <v>1.6792556247037065E-2</v>
      </c>
      <c r="O23" s="198">
        <f t="shared" si="15"/>
        <v>2.0260420275824812E-2</v>
      </c>
      <c r="P23" s="198">
        <f t="shared" si="15"/>
        <v>2.2139698646533822E-2</v>
      </c>
      <c r="Q23" s="198">
        <f t="shared" si="15"/>
        <v>2.5128787699677406E-2</v>
      </c>
      <c r="R23" s="198">
        <f t="shared" si="15"/>
        <v>1.5056434810030377E-2</v>
      </c>
      <c r="S23" s="198">
        <f t="shared" si="15"/>
        <v>1.040378605140933E-2</v>
      </c>
      <c r="T23" s="198">
        <f t="shared" si="15"/>
        <v>1.8654957556989173E-2</v>
      </c>
      <c r="U23" s="198">
        <f t="shared" si="15"/>
        <v>1.2742062105235723E-2</v>
      </c>
      <c r="V23" s="198">
        <f t="shared" si="15"/>
        <v>1.1495595794620478E-2</v>
      </c>
      <c r="W23" s="198">
        <f t="shared" si="15"/>
        <v>9.7636617103176709E-3</v>
      </c>
      <c r="X23" s="198">
        <f t="shared" si="15"/>
        <v>8.4919009447142358E-3</v>
      </c>
      <c r="Y23" s="198">
        <f t="shared" si="15"/>
        <v>8.5012609238215818E-3</v>
      </c>
      <c r="Z23" s="198">
        <f t="shared" si="15"/>
        <v>9.4696628245947503E-3</v>
      </c>
      <c r="AA23" s="198">
        <f t="shared" si="15"/>
        <v>7.640283801695652E-3</v>
      </c>
      <c r="AB23" s="198">
        <f t="shared" si="15"/>
        <v>8.5447093502210286E-3</v>
      </c>
      <c r="AC23" s="198">
        <f>AC5/AC$16</f>
        <v>8.6756286163926725E-3</v>
      </c>
      <c r="AD23" s="198">
        <f>AD5/AD$16</f>
        <v>1.1269192137918169E-2</v>
      </c>
      <c r="AE23" s="198">
        <f>AE5/AE$16</f>
        <v>1.1064904638996349E-2</v>
      </c>
      <c r="AF23" s="15"/>
      <c r="AG23" s="15"/>
      <c r="AH23" s="15"/>
      <c r="AI23" s="15"/>
      <c r="AJ23" s="15"/>
      <c r="AK23" s="15"/>
    </row>
    <row r="24" spans="1:37" ht="36" x14ac:dyDescent="0.2">
      <c r="A24" s="139"/>
      <c r="B24" s="211" t="s">
        <v>16</v>
      </c>
      <c r="C24" s="198">
        <f t="shared" ref="C24:AB24" si="16">C7/C$16</f>
        <v>3.198574246737336E-2</v>
      </c>
      <c r="D24" s="198">
        <f t="shared" si="16"/>
        <v>3.7890961932990304E-2</v>
      </c>
      <c r="E24" s="198">
        <f t="shared" si="16"/>
        <v>5.1301026007865971E-2</v>
      </c>
      <c r="F24" s="198">
        <f t="shared" si="16"/>
        <v>3.195853977836758E-2</v>
      </c>
      <c r="G24" s="198">
        <f t="shared" si="16"/>
        <v>3.1452493733360114E-2</v>
      </c>
      <c r="H24" s="198">
        <f t="shared" si="16"/>
        <v>2.0995798446196718E-2</v>
      </c>
      <c r="I24" s="198">
        <f t="shared" si="16"/>
        <v>1.9521766067362251E-2</v>
      </c>
      <c r="J24" s="198">
        <f t="shared" si="16"/>
        <v>1.7791322019842876E-2</v>
      </c>
      <c r="K24" s="198">
        <f t="shared" si="16"/>
        <v>1.5808246200902577E-2</v>
      </c>
      <c r="L24" s="198">
        <f t="shared" si="16"/>
        <v>1.5694611308953717E-2</v>
      </c>
      <c r="M24" s="198">
        <f t="shared" si="16"/>
        <v>1.4007374915303822E-2</v>
      </c>
      <c r="N24" s="198">
        <f t="shared" si="16"/>
        <v>1.211029466894227E-2</v>
      </c>
      <c r="O24" s="198">
        <f t="shared" si="16"/>
        <v>3.3817101256417549E-2</v>
      </c>
      <c r="P24" s="198">
        <f t="shared" si="16"/>
        <v>2.1414937034929929E-2</v>
      </c>
      <c r="Q24" s="198">
        <f t="shared" si="16"/>
        <v>2.136560573379102E-2</v>
      </c>
      <c r="R24" s="198">
        <f t="shared" si="16"/>
        <v>1.0627246789279872E-2</v>
      </c>
      <c r="S24" s="198">
        <f t="shared" si="16"/>
        <v>1.1784496892183803E-2</v>
      </c>
      <c r="T24" s="198">
        <f t="shared" si="16"/>
        <v>1.6470653419437455E-2</v>
      </c>
      <c r="U24" s="198">
        <f t="shared" si="16"/>
        <v>1.2989070700267462E-2</v>
      </c>
      <c r="V24" s="198">
        <f t="shared" si="16"/>
        <v>9.8424658530768018E-3</v>
      </c>
      <c r="W24" s="198">
        <f t="shared" si="16"/>
        <v>1.2853974546383396E-2</v>
      </c>
      <c r="X24" s="198">
        <f t="shared" si="16"/>
        <v>1.4748556428818725E-2</v>
      </c>
      <c r="Y24" s="198">
        <f t="shared" si="16"/>
        <v>1.6455337860110195E-2</v>
      </c>
      <c r="Z24" s="198">
        <f t="shared" si="16"/>
        <v>1.3701815869302992E-2</v>
      </c>
      <c r="AA24" s="198">
        <f t="shared" si="16"/>
        <v>1.441489478571077E-2</v>
      </c>
      <c r="AB24" s="198">
        <f t="shared" si="16"/>
        <v>1.4755883229274154E-2</v>
      </c>
      <c r="AC24" s="198">
        <f t="shared" ref="AC24:AD27" si="17">AC7/AC$16</f>
        <v>1.6063133172831239E-2</v>
      </c>
      <c r="AD24" s="198">
        <f t="shared" si="17"/>
        <v>1.7479432733958265E-2</v>
      </c>
      <c r="AE24" s="198">
        <f t="shared" ref="AE24" si="18">AE7/AE$16</f>
        <v>1.5841462276113712E-2</v>
      </c>
      <c r="AF24" s="15"/>
      <c r="AG24" s="15"/>
      <c r="AH24" s="15"/>
      <c r="AI24" s="15"/>
      <c r="AJ24" s="15"/>
      <c r="AK24" s="15"/>
    </row>
    <row r="25" spans="1:37" ht="24" x14ac:dyDescent="0.2">
      <c r="A25" s="139"/>
      <c r="B25" s="211" t="s">
        <v>17</v>
      </c>
      <c r="C25" s="198">
        <f t="shared" ref="C25:AB25" si="19">C8/C$16</f>
        <v>0.66204281960674261</v>
      </c>
      <c r="D25" s="198">
        <f t="shared" si="19"/>
        <v>0.64504955895295013</v>
      </c>
      <c r="E25" s="198">
        <f t="shared" si="19"/>
        <v>0.54175936593295348</v>
      </c>
      <c r="F25" s="198">
        <f t="shared" si="19"/>
        <v>0.60985102756901743</v>
      </c>
      <c r="G25" s="198">
        <f t="shared" si="19"/>
        <v>0.65014775845361095</v>
      </c>
      <c r="H25" s="198">
        <f t="shared" si="19"/>
        <v>0.6636324475122708</v>
      </c>
      <c r="I25" s="198">
        <f t="shared" si="19"/>
        <v>0.69900466947479145</v>
      </c>
      <c r="J25" s="198">
        <f t="shared" si="19"/>
        <v>0.68879780778569366</v>
      </c>
      <c r="K25" s="198">
        <f t="shared" si="19"/>
        <v>0.55714817140272677</v>
      </c>
      <c r="L25" s="198">
        <f t="shared" si="19"/>
        <v>0.66165278882846257</v>
      </c>
      <c r="M25" s="198">
        <f t="shared" si="19"/>
        <v>0.77915765445896135</v>
      </c>
      <c r="N25" s="198">
        <f t="shared" si="19"/>
        <v>0.64653923484828224</v>
      </c>
      <c r="O25" s="198">
        <f t="shared" si="19"/>
        <v>0.68491627420327483</v>
      </c>
      <c r="P25" s="198">
        <f t="shared" si="19"/>
        <v>0.70648951144309868</v>
      </c>
      <c r="Q25" s="198">
        <f t="shared" si="19"/>
        <v>0.70150732411451455</v>
      </c>
      <c r="R25" s="198">
        <f t="shared" si="19"/>
        <v>0.50909263777688618</v>
      </c>
      <c r="S25" s="198">
        <f t="shared" si="19"/>
        <v>0.56811552261237797</v>
      </c>
      <c r="T25" s="198">
        <f t="shared" si="19"/>
        <v>0.7865488218338903</v>
      </c>
      <c r="U25" s="198">
        <f t="shared" si="19"/>
        <v>0.80667779907667037</v>
      </c>
      <c r="V25" s="198">
        <f t="shared" si="19"/>
        <v>0.81962623597341044</v>
      </c>
      <c r="W25" s="198">
        <f t="shared" si="19"/>
        <v>0.81869522007821882</v>
      </c>
      <c r="X25" s="198">
        <f t="shared" si="19"/>
        <v>0.82123430819977372</v>
      </c>
      <c r="Y25" s="198">
        <f t="shared" si="19"/>
        <v>0.82222801430304171</v>
      </c>
      <c r="Z25" s="198">
        <f t="shared" si="19"/>
        <v>0.81939188829436649</v>
      </c>
      <c r="AA25" s="198">
        <f t="shared" si="19"/>
        <v>0.81427510569678729</v>
      </c>
      <c r="AB25" s="198">
        <f t="shared" si="19"/>
        <v>0.81831093133859478</v>
      </c>
      <c r="AC25" s="198">
        <f t="shared" si="17"/>
        <v>0.81612464796208051</v>
      </c>
      <c r="AD25" s="198">
        <f t="shared" si="17"/>
        <v>0.78701564320298167</v>
      </c>
      <c r="AE25" s="198">
        <f t="shared" ref="AE25" si="20">AE8/AE$16</f>
        <v>0.76121965013817394</v>
      </c>
      <c r="AF25" s="15"/>
      <c r="AG25" s="15"/>
      <c r="AH25" s="15"/>
      <c r="AI25" s="15"/>
      <c r="AJ25" s="15"/>
      <c r="AK25" s="15"/>
    </row>
    <row r="26" spans="1:37" ht="36" x14ac:dyDescent="0.2">
      <c r="A26" s="139"/>
      <c r="B26" s="211" t="s">
        <v>18</v>
      </c>
      <c r="C26" s="198">
        <f t="shared" ref="C26:AB26" si="21">C9/C$16</f>
        <v>0.13952578138251676</v>
      </c>
      <c r="D26" s="198">
        <f t="shared" si="21"/>
        <v>0.1521281755367834</v>
      </c>
      <c r="E26" s="198">
        <f t="shared" si="21"/>
        <v>0.12609265010442797</v>
      </c>
      <c r="F26" s="198">
        <f t="shared" si="21"/>
        <v>9.8837079949738588E-2</v>
      </c>
      <c r="G26" s="198">
        <f t="shared" si="21"/>
        <v>0.11071782523644842</v>
      </c>
      <c r="H26" s="198">
        <f t="shared" si="21"/>
        <v>9.9141480468508333E-2</v>
      </c>
      <c r="I26" s="198">
        <f t="shared" si="21"/>
        <v>7.9743783990895711E-2</v>
      </c>
      <c r="J26" s="198">
        <f t="shared" si="21"/>
        <v>5.7791521089370065E-2</v>
      </c>
      <c r="K26" s="198">
        <f t="shared" si="21"/>
        <v>4.7381658370510074E-2</v>
      </c>
      <c r="L26" s="198">
        <f t="shared" si="21"/>
        <v>4.5968029987635002E-2</v>
      </c>
      <c r="M26" s="198">
        <f t="shared" si="21"/>
        <v>2.9904952055396686E-2</v>
      </c>
      <c r="N26" s="198">
        <f t="shared" si="21"/>
        <v>2.3228694353297212E-2</v>
      </c>
      <c r="O26" s="198">
        <f t="shared" si="21"/>
        <v>2.7533827341722619E-2</v>
      </c>
      <c r="P26" s="198">
        <f t="shared" si="21"/>
        <v>2.9067219785522628E-2</v>
      </c>
      <c r="Q26" s="198">
        <f t="shared" si="21"/>
        <v>2.4762966640901763E-2</v>
      </c>
      <c r="R26" s="198">
        <f t="shared" si="21"/>
        <v>1.126319637275008E-2</v>
      </c>
      <c r="S26" s="198">
        <f t="shared" si="21"/>
        <v>1.4500059279352854E-2</v>
      </c>
      <c r="T26" s="198">
        <f t="shared" si="21"/>
        <v>2.0204970530042367E-2</v>
      </c>
      <c r="U26" s="198">
        <f t="shared" si="21"/>
        <v>1.7496158735325711E-2</v>
      </c>
      <c r="V26" s="198">
        <f t="shared" si="21"/>
        <v>2.0431829438441105E-2</v>
      </c>
      <c r="W26" s="198">
        <f t="shared" si="21"/>
        <v>2.0935840590342609E-2</v>
      </c>
      <c r="X26" s="198">
        <f t="shared" si="21"/>
        <v>2.4537117901775082E-2</v>
      </c>
      <c r="Y26" s="198">
        <f t="shared" si="21"/>
        <v>2.0777215260908543E-2</v>
      </c>
      <c r="Z26" s="198">
        <f t="shared" si="21"/>
        <v>2.0923501153674424E-2</v>
      </c>
      <c r="AA26" s="198">
        <f t="shared" si="21"/>
        <v>2.0763680527011091E-2</v>
      </c>
      <c r="AB26" s="198">
        <f t="shared" si="21"/>
        <v>1.8615990249991259E-2</v>
      </c>
      <c r="AC26" s="198">
        <f t="shared" si="17"/>
        <v>2.0235767107977271E-2</v>
      </c>
      <c r="AD26" s="198">
        <f t="shared" si="17"/>
        <v>2.2127169931251949E-2</v>
      </c>
      <c r="AE26" s="198">
        <f t="shared" ref="AE26" si="22">AE9/AE$16</f>
        <v>2.2480925054967595E-2</v>
      </c>
      <c r="AF26" s="15"/>
      <c r="AG26" s="15"/>
      <c r="AH26" s="15"/>
      <c r="AI26" s="15"/>
      <c r="AJ26" s="15"/>
      <c r="AK26" s="15"/>
    </row>
    <row r="27" spans="1:37" x14ac:dyDescent="0.2">
      <c r="A27" s="140"/>
      <c r="B27" s="18" t="s">
        <v>11</v>
      </c>
      <c r="C27" s="16">
        <f t="shared" ref="C27:AB27" si="23">C10/C$16</f>
        <v>0.87213173002369926</v>
      </c>
      <c r="D27" s="16">
        <f t="shared" si="23"/>
        <v>0.87449881256570217</v>
      </c>
      <c r="E27" s="16">
        <f t="shared" si="23"/>
        <v>0.7610720319937947</v>
      </c>
      <c r="F27" s="16">
        <f t="shared" si="23"/>
        <v>0.77325841408891638</v>
      </c>
      <c r="G27" s="16">
        <f t="shared" si="23"/>
        <v>0.82209485974328722</v>
      </c>
      <c r="H27" s="16">
        <f t="shared" si="23"/>
        <v>0.80997116378283041</v>
      </c>
      <c r="I27" s="16">
        <f t="shared" si="23"/>
        <v>0.82203113387126536</v>
      </c>
      <c r="J27" s="16">
        <f t="shared" si="23"/>
        <v>0.78576326808016772</v>
      </c>
      <c r="K27" s="16">
        <f t="shared" si="23"/>
        <v>0.63955266100539521</v>
      </c>
      <c r="L27" s="16">
        <f t="shared" si="23"/>
        <v>0.74105658600433011</v>
      </c>
      <c r="M27" s="16">
        <f t="shared" si="23"/>
        <v>0.84123011768547273</v>
      </c>
      <c r="N27" s="16">
        <f t="shared" si="23"/>
        <v>0.70170210214472251</v>
      </c>
      <c r="O27" s="16">
        <f t="shared" si="23"/>
        <v>0.76899399872643837</v>
      </c>
      <c r="P27" s="16">
        <f t="shared" si="23"/>
        <v>0.78222930699367965</v>
      </c>
      <c r="Q27" s="16">
        <f t="shared" si="23"/>
        <v>0.77558686163844137</v>
      </c>
      <c r="R27" s="16">
        <f t="shared" si="23"/>
        <v>0.54828872409657403</v>
      </c>
      <c r="S27" s="16">
        <f t="shared" si="23"/>
        <v>0.60684653970076285</v>
      </c>
      <c r="T27" s="16">
        <f t="shared" si="23"/>
        <v>0.84354525681216397</v>
      </c>
      <c r="U27" s="16">
        <f t="shared" si="23"/>
        <v>0.85276303537988307</v>
      </c>
      <c r="V27" s="16">
        <f t="shared" si="23"/>
        <v>0.86398861951666706</v>
      </c>
      <c r="W27" s="16">
        <f t="shared" si="23"/>
        <v>0.8648143478404301</v>
      </c>
      <c r="X27" s="16">
        <f t="shared" si="23"/>
        <v>0.87188633459571863</v>
      </c>
      <c r="Y27" s="16">
        <f t="shared" si="23"/>
        <v>0.87088649182507782</v>
      </c>
      <c r="Z27" s="16">
        <f t="shared" si="23"/>
        <v>0.86614630272480631</v>
      </c>
      <c r="AA27" s="16">
        <f t="shared" si="23"/>
        <v>0.8594230025567049</v>
      </c>
      <c r="AB27" s="16">
        <f t="shared" si="23"/>
        <v>0.86300088801352215</v>
      </c>
      <c r="AC27" s="16">
        <f t="shared" si="17"/>
        <v>0.86408763336030159</v>
      </c>
      <c r="AD27" s="16">
        <f t="shared" si="17"/>
        <v>0.84094436956341656</v>
      </c>
      <c r="AE27" s="16">
        <f t="shared" ref="AE27" si="24">AE10/AE$16</f>
        <v>0.81354102394408434</v>
      </c>
      <c r="AF27" s="15"/>
      <c r="AG27" s="15"/>
      <c r="AH27" s="15"/>
      <c r="AI27" s="15"/>
      <c r="AJ27" s="15"/>
      <c r="AK27" s="15"/>
    </row>
    <row r="28" spans="1:37" x14ac:dyDescent="0.2">
      <c r="A28" s="133" t="s">
        <v>40</v>
      </c>
      <c r="B28" s="134"/>
      <c r="C28" s="260">
        <f t="shared" ref="C28:AA28" si="25">C14/C$16</f>
        <v>1.2130148748060685E-2</v>
      </c>
      <c r="D28" s="260">
        <f t="shared" si="25"/>
        <v>9.0627727175285958E-3</v>
      </c>
      <c r="E28" s="260">
        <f t="shared" si="25"/>
        <v>6.4028545460156619E-3</v>
      </c>
      <c r="F28" s="260">
        <f t="shared" si="25"/>
        <v>3.220436640394501E-3</v>
      </c>
      <c r="G28" s="260">
        <f t="shared" si="25"/>
        <v>2.7016279438227975E-3</v>
      </c>
      <c r="H28" s="260">
        <f t="shared" si="25"/>
        <v>2.6645412090518785E-3</v>
      </c>
      <c r="I28" s="260">
        <f t="shared" si="25"/>
        <v>2.3361169307197518E-3</v>
      </c>
      <c r="J28" s="260">
        <f t="shared" si="25"/>
        <v>2.8843973084283102E-3</v>
      </c>
      <c r="K28" s="260">
        <f t="shared" si="25"/>
        <v>2.8300666516535033E-3</v>
      </c>
      <c r="L28" s="260">
        <f t="shared" si="25"/>
        <v>2.9713855916338144E-3</v>
      </c>
      <c r="M28" s="260">
        <f t="shared" si="25"/>
        <v>3.3937367150560357E-3</v>
      </c>
      <c r="N28" s="260">
        <f t="shared" si="25"/>
        <v>2.9221350360791472E-3</v>
      </c>
      <c r="O28" s="260">
        <f t="shared" si="25"/>
        <v>2.2214979262711433E-3</v>
      </c>
      <c r="P28" s="260">
        <f t="shared" si="25"/>
        <v>2.028470715975699E-3</v>
      </c>
      <c r="Q28" s="260">
        <f t="shared" si="25"/>
        <v>1.8546496183342151E-3</v>
      </c>
      <c r="R28" s="260">
        <f t="shared" si="25"/>
        <v>1.0258232989061057E-3</v>
      </c>
      <c r="S28" s="260">
        <f t="shared" si="25"/>
        <v>9.6625647237225142E-4</v>
      </c>
      <c r="T28" s="260">
        <f t="shared" si="25"/>
        <v>1.5550026133846105E-3</v>
      </c>
      <c r="U28" s="260">
        <f t="shared" si="25"/>
        <v>1.4632794448520908E-3</v>
      </c>
      <c r="V28" s="260">
        <f t="shared" si="25"/>
        <v>6.2611146932562139E-4</v>
      </c>
      <c r="W28" s="260">
        <f t="shared" si="25"/>
        <v>5.3063264790993876E-4</v>
      </c>
      <c r="X28" s="260">
        <f t="shared" si="25"/>
        <v>5.9287600455053724E-4</v>
      </c>
      <c r="Y28" s="260">
        <f t="shared" si="25"/>
        <v>5.2951820118886384E-4</v>
      </c>
      <c r="Z28" s="260">
        <f t="shared" si="25"/>
        <v>5.0033440439046497E-4</v>
      </c>
      <c r="AA28" s="260">
        <f t="shared" si="25"/>
        <v>4.4868206702395252E-4</v>
      </c>
      <c r="AB28" s="260">
        <f t="shared" ref="AB28:AD29" si="26">AB14/AB$16</f>
        <v>4.0554120321830588E-4</v>
      </c>
      <c r="AC28" s="260">
        <f t="shared" si="26"/>
        <v>3.7740041632234667E-4</v>
      </c>
      <c r="AD28" s="260">
        <f t="shared" si="26"/>
        <v>4.007931203974864E-4</v>
      </c>
      <c r="AE28" s="260">
        <f t="shared" ref="AE28" si="27">AE14/AE$16</f>
        <v>3.5785126556811737E-4</v>
      </c>
      <c r="AF28" s="15"/>
      <c r="AG28" s="15"/>
      <c r="AH28" s="15"/>
      <c r="AI28" s="15"/>
      <c r="AJ28" s="15"/>
      <c r="AK28" s="15"/>
    </row>
    <row r="29" spans="1:37" ht="15" customHeight="1" x14ac:dyDescent="0.2">
      <c r="A29" s="265" t="s">
        <v>0</v>
      </c>
      <c r="B29" s="265"/>
      <c r="C29" s="260">
        <f t="shared" ref="C29:AA29" si="28">C15/C$16</f>
        <v>0.10353453755484195</v>
      </c>
      <c r="D29" s="260">
        <f t="shared" si="28"/>
        <v>9.9607015613457389E-2</v>
      </c>
      <c r="E29" s="260">
        <f t="shared" si="28"/>
        <v>0.21722527383549817</v>
      </c>
      <c r="F29" s="260">
        <f t="shared" si="28"/>
        <v>0.2137590042448009</v>
      </c>
      <c r="G29" s="260">
        <f t="shared" si="28"/>
        <v>0.16634857733139594</v>
      </c>
      <c r="H29" s="260">
        <f t="shared" si="28"/>
        <v>0.17572345613018997</v>
      </c>
      <c r="I29" s="260">
        <f t="shared" si="28"/>
        <v>0.16439132351419994</v>
      </c>
      <c r="J29" s="260">
        <f t="shared" si="28"/>
        <v>0.19866155793243209</v>
      </c>
      <c r="K29" s="260">
        <f t="shared" si="28"/>
        <v>0.34824342913257467</v>
      </c>
      <c r="L29" s="260">
        <f t="shared" si="28"/>
        <v>0.24616109604166214</v>
      </c>
      <c r="M29" s="260">
        <f t="shared" si="28"/>
        <v>0.13845355136371573</v>
      </c>
      <c r="N29" s="260">
        <f t="shared" si="28"/>
        <v>0.28883689929644929</v>
      </c>
      <c r="O29" s="260">
        <f t="shared" si="28"/>
        <v>0.22192160033563368</v>
      </c>
      <c r="P29" s="260">
        <f t="shared" si="28"/>
        <v>0.20864720782826238</v>
      </c>
      <c r="Q29" s="260">
        <f t="shared" si="28"/>
        <v>0.21554956798421085</v>
      </c>
      <c r="R29" s="260">
        <f t="shared" si="28"/>
        <v>0.44536117919352469</v>
      </c>
      <c r="S29" s="260">
        <f t="shared" si="28"/>
        <v>0.38653206600386036</v>
      </c>
      <c r="T29" s="260">
        <f t="shared" si="28"/>
        <v>0.14544923126130874</v>
      </c>
      <c r="U29" s="260">
        <f t="shared" si="28"/>
        <v>0.13508410864920498</v>
      </c>
      <c r="V29" s="260">
        <f t="shared" si="28"/>
        <v>0.12624185680421432</v>
      </c>
      <c r="W29" s="260">
        <f t="shared" si="28"/>
        <v>0.12663599058122582</v>
      </c>
      <c r="X29" s="260">
        <f t="shared" si="28"/>
        <v>0.12066687709627111</v>
      </c>
      <c r="Y29" s="260">
        <f t="shared" si="28"/>
        <v>0.12181380560068872</v>
      </c>
      <c r="Z29" s="260">
        <f t="shared" si="28"/>
        <v>0.11876045681597565</v>
      </c>
      <c r="AA29" s="260">
        <f t="shared" si="28"/>
        <v>0.13358644899278599</v>
      </c>
      <c r="AB29" s="260">
        <f t="shared" si="26"/>
        <v>0.12971238991896081</v>
      </c>
      <c r="AC29" s="260">
        <f t="shared" si="26"/>
        <v>0.12882213903280898</v>
      </c>
      <c r="AD29" s="260">
        <f t="shared" si="26"/>
        <v>0.15282446623741355</v>
      </c>
      <c r="AE29" s="260">
        <f t="shared" ref="AE29" si="29">AE15/AE$16</f>
        <v>0.18031468807853054</v>
      </c>
      <c r="AF29" s="15"/>
      <c r="AG29" s="15"/>
      <c r="AH29" s="15"/>
      <c r="AI29" s="15"/>
      <c r="AJ29" s="15"/>
      <c r="AK29" s="15"/>
    </row>
    <row r="30" spans="1:37" ht="15.75" x14ac:dyDescent="0.2">
      <c r="A30" s="129" t="s">
        <v>12</v>
      </c>
      <c r="B30" s="129"/>
      <c r="C30" s="19">
        <f t="shared" ref="C30:AB30" si="30">C16/C$16</f>
        <v>1</v>
      </c>
      <c r="D30" s="19">
        <f t="shared" si="30"/>
        <v>1</v>
      </c>
      <c r="E30" s="19">
        <f t="shared" si="30"/>
        <v>1</v>
      </c>
      <c r="F30" s="19">
        <f t="shared" si="30"/>
        <v>1</v>
      </c>
      <c r="G30" s="19">
        <f t="shared" si="30"/>
        <v>1</v>
      </c>
      <c r="H30" s="19">
        <f t="shared" si="30"/>
        <v>1</v>
      </c>
      <c r="I30" s="19">
        <f t="shared" si="30"/>
        <v>1</v>
      </c>
      <c r="J30" s="19">
        <f t="shared" si="30"/>
        <v>1</v>
      </c>
      <c r="K30" s="19">
        <f t="shared" si="30"/>
        <v>1</v>
      </c>
      <c r="L30" s="19">
        <f t="shared" si="30"/>
        <v>1</v>
      </c>
      <c r="M30" s="19">
        <f t="shared" si="30"/>
        <v>1</v>
      </c>
      <c r="N30" s="19">
        <f t="shared" si="30"/>
        <v>1</v>
      </c>
      <c r="O30" s="19">
        <f t="shared" si="30"/>
        <v>1</v>
      </c>
      <c r="P30" s="19">
        <f t="shared" si="30"/>
        <v>1</v>
      </c>
      <c r="Q30" s="19">
        <f t="shared" si="30"/>
        <v>1</v>
      </c>
      <c r="R30" s="19">
        <f t="shared" si="30"/>
        <v>1</v>
      </c>
      <c r="S30" s="19">
        <f t="shared" si="30"/>
        <v>1</v>
      </c>
      <c r="T30" s="19">
        <f t="shared" si="30"/>
        <v>1</v>
      </c>
      <c r="U30" s="19">
        <f t="shared" si="30"/>
        <v>1</v>
      </c>
      <c r="V30" s="19">
        <f t="shared" si="30"/>
        <v>1</v>
      </c>
      <c r="W30" s="19">
        <f t="shared" si="30"/>
        <v>1</v>
      </c>
      <c r="X30" s="19">
        <f t="shared" si="30"/>
        <v>1</v>
      </c>
      <c r="Y30" s="19">
        <f t="shared" si="30"/>
        <v>1</v>
      </c>
      <c r="Z30" s="19">
        <f t="shared" si="30"/>
        <v>1</v>
      </c>
      <c r="AA30" s="19">
        <f t="shared" si="30"/>
        <v>1</v>
      </c>
      <c r="AB30" s="19">
        <f t="shared" si="30"/>
        <v>1</v>
      </c>
      <c r="AC30" s="19">
        <f>AC16/AC$16</f>
        <v>1</v>
      </c>
      <c r="AD30" s="19">
        <f>AD16/AD$16</f>
        <v>1</v>
      </c>
      <c r="AE30" s="19">
        <f>AE16/AE$16</f>
        <v>1</v>
      </c>
      <c r="AF30" s="15"/>
      <c r="AG30" s="15"/>
      <c r="AH30" s="15"/>
      <c r="AI30" s="15"/>
      <c r="AJ30" s="15"/>
      <c r="AK30" s="15"/>
    </row>
    <row r="31" spans="1:37" x14ac:dyDescent="0.2">
      <c r="A31" s="12"/>
      <c r="B31" s="1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</sheetData>
  <mergeCells count="18">
    <mergeCell ref="AP5:AP16"/>
    <mergeCell ref="AP3:AP4"/>
    <mergeCell ref="AF3:AO3"/>
    <mergeCell ref="A28:B28"/>
    <mergeCell ref="A29:B29"/>
    <mergeCell ref="A3:A4"/>
    <mergeCell ref="B3:B4"/>
    <mergeCell ref="A5:A10"/>
    <mergeCell ref="C21:AE21"/>
    <mergeCell ref="C3:AE3"/>
    <mergeCell ref="A30:B30"/>
    <mergeCell ref="A11:A13"/>
    <mergeCell ref="A14:B14"/>
    <mergeCell ref="A15:B15"/>
    <mergeCell ref="A16:B16"/>
    <mergeCell ref="A21:A22"/>
    <mergeCell ref="B21:B22"/>
    <mergeCell ref="A23:A2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="80" zoomScaleNormal="80" workbookViewId="0">
      <selection activeCell="B34" sqref="B34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0" width="10.85546875" customWidth="1"/>
    <col min="31" max="32" width="10.7109375" customWidth="1"/>
    <col min="33" max="40" width="10.28515625" customWidth="1"/>
    <col min="41" max="41" width="14.140625" customWidth="1"/>
  </cols>
  <sheetData>
    <row r="1" spans="1:41" ht="15.75" x14ac:dyDescent="0.25">
      <c r="A1" s="1" t="s">
        <v>19</v>
      </c>
    </row>
    <row r="2" spans="1:41" ht="13.5" thickBot="1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41" ht="14.1" customHeight="1" x14ac:dyDescent="0.2">
      <c r="A3" s="148" t="s">
        <v>1</v>
      </c>
      <c r="B3" s="148" t="s">
        <v>2</v>
      </c>
      <c r="C3" s="137" t="s">
        <v>21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49"/>
      <c r="AF3" s="151" t="s">
        <v>5</v>
      </c>
      <c r="AG3" s="152"/>
      <c r="AH3" s="152"/>
      <c r="AI3" s="152"/>
      <c r="AJ3" s="152"/>
      <c r="AK3" s="152"/>
      <c r="AL3" s="152"/>
      <c r="AM3" s="152"/>
      <c r="AN3" s="152"/>
      <c r="AO3" s="153"/>
    </row>
    <row r="4" spans="1:41" x14ac:dyDescent="0.2">
      <c r="A4" s="148"/>
      <c r="B4" s="148"/>
      <c r="C4" s="34">
        <v>1990</v>
      </c>
      <c r="D4" s="34">
        <v>1991</v>
      </c>
      <c r="E4" s="34">
        <v>1992</v>
      </c>
      <c r="F4" s="34">
        <v>1993</v>
      </c>
      <c r="G4" s="34">
        <v>1994</v>
      </c>
      <c r="H4" s="34">
        <v>1995</v>
      </c>
      <c r="I4" s="34">
        <v>1996</v>
      </c>
      <c r="J4" s="34">
        <v>1997</v>
      </c>
      <c r="K4" s="34">
        <v>1998</v>
      </c>
      <c r="L4" s="34">
        <v>1999</v>
      </c>
      <c r="M4" s="34">
        <v>2000</v>
      </c>
      <c r="N4" s="34">
        <v>2001</v>
      </c>
      <c r="O4" s="34">
        <v>2002</v>
      </c>
      <c r="P4" s="34">
        <v>2003</v>
      </c>
      <c r="Q4" s="34">
        <v>2004</v>
      </c>
      <c r="R4" s="34">
        <v>2005</v>
      </c>
      <c r="S4" s="34">
        <v>2006</v>
      </c>
      <c r="T4" s="34">
        <v>2007</v>
      </c>
      <c r="U4" s="34">
        <v>2008</v>
      </c>
      <c r="V4" s="34">
        <v>2009</v>
      </c>
      <c r="W4" s="34">
        <v>2010</v>
      </c>
      <c r="X4" s="34">
        <v>2011</v>
      </c>
      <c r="Y4" s="34">
        <v>2012</v>
      </c>
      <c r="Z4" s="34">
        <v>2013</v>
      </c>
      <c r="AA4" s="34">
        <v>2014</v>
      </c>
      <c r="AB4" s="34">
        <v>2015</v>
      </c>
      <c r="AC4" s="34">
        <v>2016</v>
      </c>
      <c r="AD4" s="69">
        <v>2017</v>
      </c>
      <c r="AE4" s="64">
        <v>2018</v>
      </c>
      <c r="AF4" s="82" t="s">
        <v>58</v>
      </c>
      <c r="AG4" s="63" t="s">
        <v>56</v>
      </c>
      <c r="AH4" s="35" t="s">
        <v>50</v>
      </c>
      <c r="AI4" s="35" t="s">
        <v>51</v>
      </c>
      <c r="AJ4" s="35" t="s">
        <v>23</v>
      </c>
      <c r="AK4" s="35" t="s">
        <v>24</v>
      </c>
      <c r="AL4" s="35" t="s">
        <v>25</v>
      </c>
      <c r="AM4" s="35" t="s">
        <v>52</v>
      </c>
      <c r="AN4" s="62" t="s">
        <v>57</v>
      </c>
      <c r="AO4" s="83" t="s">
        <v>59</v>
      </c>
    </row>
    <row r="5" spans="1:41" ht="24" x14ac:dyDescent="0.2">
      <c r="A5" s="154" t="s">
        <v>3</v>
      </c>
      <c r="B5" s="215" t="s">
        <v>9</v>
      </c>
      <c r="C5" s="188">
        <v>0.25451115106793765</v>
      </c>
      <c r="D5" s="188">
        <v>0.22218010329953464</v>
      </c>
      <c r="E5" s="188">
        <v>0.15881829037525858</v>
      </c>
      <c r="F5" s="188">
        <v>0.14417179938377084</v>
      </c>
      <c r="G5" s="188">
        <v>9.6119600097855445E-2</v>
      </c>
      <c r="H5" s="188">
        <v>7.1733731500000009E-2</v>
      </c>
      <c r="I5" s="188">
        <v>6.3263655420000009E-2</v>
      </c>
      <c r="J5" s="188">
        <v>5.5532826840000007E-2</v>
      </c>
      <c r="K5" s="188">
        <v>5.5979390519999998E-2</v>
      </c>
      <c r="L5" s="188">
        <v>5.3418967260000005E-2</v>
      </c>
      <c r="M5" s="188">
        <v>4.5459627060000007E-2</v>
      </c>
      <c r="N5" s="188">
        <v>5.6791549120000007E-2</v>
      </c>
      <c r="O5" s="188">
        <v>6.2699546656000013E-2</v>
      </c>
      <c r="P5" s="188">
        <v>7.3012364984000017E-2</v>
      </c>
      <c r="Q5" s="188">
        <v>8.2476209012000007E-2</v>
      </c>
      <c r="R5" s="188">
        <v>0.24598179956233499</v>
      </c>
      <c r="S5" s="188">
        <v>0.13481881696382475</v>
      </c>
      <c r="T5" s="188">
        <v>0.19892250453246557</v>
      </c>
      <c r="U5" s="188">
        <v>8.702309140235695E-2</v>
      </c>
      <c r="V5" s="188">
        <v>3.8583290602580887E-2</v>
      </c>
      <c r="W5" s="188">
        <v>3.3645443331469863E-2</v>
      </c>
      <c r="X5" s="188">
        <v>3.2659030627005092E-2</v>
      </c>
      <c r="Y5" s="188">
        <v>2.9122977823716506E-2</v>
      </c>
      <c r="Z5" s="188">
        <v>5.5621610199797313E-2</v>
      </c>
      <c r="AA5" s="188">
        <v>2.9160370919733732E-2</v>
      </c>
      <c r="AB5" s="188">
        <v>2.4538798927463551E-2</v>
      </c>
      <c r="AC5" s="188">
        <v>2.7095237283844959E-2</v>
      </c>
      <c r="AD5" s="75">
        <v>4.7266412086906691E-2</v>
      </c>
      <c r="AE5" s="76">
        <v>4.8839868385814431E-2</v>
      </c>
      <c r="AF5" s="189">
        <f>(AE5-AD5)/AD5</f>
        <v>3.328909958332979E-2</v>
      </c>
      <c r="AG5" s="73">
        <f t="shared" ref="AG5:AG15" si="0">(AD5-AC5)/AC5</f>
        <v>0.74445462838180887</v>
      </c>
      <c r="AH5" s="190">
        <f t="shared" ref="AH5:AH15" si="1">(AC5-AB5)/AB5</f>
        <v>0.10417944105325672</v>
      </c>
      <c r="AI5" s="191">
        <f t="shared" ref="AI5:AI15" si="2">(AC5-AA5)/AA5</f>
        <v>-7.0819868566597416E-2</v>
      </c>
      <c r="AJ5" s="191">
        <f t="shared" ref="AJ5:AJ15" si="3">(Z5-$C5)/$C5</f>
        <v>-0.78145707971376854</v>
      </c>
      <c r="AK5" s="191">
        <f t="shared" ref="AK5:AK15" si="4">(AA5-$C5)/$C5</f>
        <v>-0.88542595954096392</v>
      </c>
      <c r="AL5" s="191">
        <f t="shared" ref="AL5:AL15" si="5">(AB5-$C5)/$C5</f>
        <v>-0.90358458234738281</v>
      </c>
      <c r="AM5" s="191">
        <f t="shared" ref="AM5:AM15" si="6">(AC5-$C5)/$C5</f>
        <v>-0.89354007802741686</v>
      </c>
      <c r="AN5" s="245">
        <f t="shared" ref="AN5:AN15" si="7">(AD5-C5)/C5</f>
        <v>-0.81428549637776115</v>
      </c>
      <c r="AO5" s="246">
        <f>(AE5-C5)/C5</f>
        <v>-0.80810322777261168</v>
      </c>
    </row>
    <row r="6" spans="1:41" ht="24" x14ac:dyDescent="0.2">
      <c r="A6" s="155"/>
      <c r="B6" s="215" t="s">
        <v>10</v>
      </c>
      <c r="C6" s="188">
        <v>5.1952727999999998E-5</v>
      </c>
      <c r="D6" s="188">
        <v>4.8305098000000001E-5</v>
      </c>
      <c r="E6" s="188">
        <v>2.5091601000000002E-5</v>
      </c>
      <c r="F6" s="188">
        <v>4.1736533E-5</v>
      </c>
      <c r="G6" s="188">
        <v>3.3325192000000002E-5</v>
      </c>
      <c r="H6" s="188">
        <v>1.2634956721999999E-2</v>
      </c>
      <c r="I6" s="188">
        <v>3.9496932530000001E-3</v>
      </c>
      <c r="J6" s="188">
        <v>1.0639907779999998E-3</v>
      </c>
      <c r="K6" s="188">
        <v>3.649149655E-3</v>
      </c>
      <c r="L6" s="188">
        <v>4.7509516739999997E-3</v>
      </c>
      <c r="M6" s="188">
        <v>4.4427257170000008E-3</v>
      </c>
      <c r="N6" s="188">
        <v>5.9034026770000006E-3</v>
      </c>
      <c r="O6" s="188">
        <v>1.4029395320000002E-3</v>
      </c>
      <c r="P6" s="188">
        <v>4.8057536179999995E-3</v>
      </c>
      <c r="Q6" s="188">
        <v>6.8578020400000004E-4</v>
      </c>
      <c r="R6" s="188">
        <v>1.2381737205679562E-3</v>
      </c>
      <c r="S6" s="188">
        <v>8.1128008856469578E-4</v>
      </c>
      <c r="T6" s="188">
        <v>3.8508484653740479E-4</v>
      </c>
      <c r="U6" s="188">
        <v>1.0231661336411125E-4</v>
      </c>
      <c r="V6" s="188">
        <v>1.1143648895857337E-4</v>
      </c>
      <c r="W6" s="188">
        <v>1.2037608747728398E-4</v>
      </c>
      <c r="X6" s="188">
        <v>1.4074562656319145E-3</v>
      </c>
      <c r="Y6" s="188">
        <v>2.5916685702187113E-3</v>
      </c>
      <c r="Z6" s="188">
        <v>6.9376725977099419E-4</v>
      </c>
      <c r="AA6" s="188">
        <v>6.8987165683791695E-4</v>
      </c>
      <c r="AB6" s="188">
        <v>3.9287325990399781E-4</v>
      </c>
      <c r="AC6" s="188">
        <v>2.0223553345979076E-4</v>
      </c>
      <c r="AD6" s="75">
        <v>1.9515939348472514E-4</v>
      </c>
      <c r="AE6" s="76">
        <v>9.5727945279616017E-5</v>
      </c>
      <c r="AF6" s="189">
        <f t="shared" ref="AF6:AF14" si="8">(AE6-AD6)/AD6</f>
        <v>-0.50948840550117558</v>
      </c>
      <c r="AG6" s="73">
        <f t="shared" si="0"/>
        <v>-3.4989597792281772E-2</v>
      </c>
      <c r="AH6" s="190">
        <f t="shared" si="1"/>
        <v>-0.48523976024937693</v>
      </c>
      <c r="AI6" s="191">
        <f t="shared" si="2"/>
        <v>-0.70685049682030154</v>
      </c>
      <c r="AJ6" s="191">
        <f t="shared" si="3"/>
        <v>12.353817720043386</v>
      </c>
      <c r="AK6" s="191">
        <f t="shared" si="4"/>
        <v>12.278834113156041</v>
      </c>
      <c r="AL6" s="191">
        <f t="shared" si="5"/>
        <v>6.5621295556221382</v>
      </c>
      <c r="AM6" s="191">
        <f t="shared" si="6"/>
        <v>2.8926836230773247</v>
      </c>
      <c r="AN6" s="245">
        <f t="shared" si="7"/>
        <v>2.7564801887732471</v>
      </c>
      <c r="AO6" s="246">
        <f t="shared" ref="AO6:AO14" si="9">(AE6-C6)/C6</f>
        <v>0.8425970870984103</v>
      </c>
    </row>
    <row r="7" spans="1:41" ht="36" customHeight="1" x14ac:dyDescent="0.2">
      <c r="A7" s="155"/>
      <c r="B7" s="215" t="s">
        <v>16</v>
      </c>
      <c r="C7" s="188">
        <v>0.14441131029336091</v>
      </c>
      <c r="D7" s="188">
        <v>0.19410225479350163</v>
      </c>
      <c r="E7" s="188">
        <v>0.19621520434174755</v>
      </c>
      <c r="F7" s="188">
        <v>0.13662005785283574</v>
      </c>
      <c r="G7" s="188">
        <v>0.11308499923822064</v>
      </c>
      <c r="H7" s="188">
        <v>7.111234373018388E-2</v>
      </c>
      <c r="I7" s="188">
        <v>6.9186800230348261E-2</v>
      </c>
      <c r="J7" s="188">
        <v>6.6034661776723985E-2</v>
      </c>
      <c r="K7" s="188">
        <v>7.2525020030723975E-2</v>
      </c>
      <c r="L7" s="188">
        <v>6.439674378416041E-2</v>
      </c>
      <c r="M7" s="188">
        <v>4.6901483875473146E-2</v>
      </c>
      <c r="N7" s="188">
        <v>4.5051784092620437E-2</v>
      </c>
      <c r="O7" s="188">
        <v>0.14131374213969358</v>
      </c>
      <c r="P7" s="188">
        <v>6.6068989813548334E-2</v>
      </c>
      <c r="Q7" s="188">
        <v>6.5841357347144233E-2</v>
      </c>
      <c r="R7" s="188">
        <v>5.4294749837466821E-2</v>
      </c>
      <c r="S7" s="188">
        <v>6.0080405124723076E-2</v>
      </c>
      <c r="T7" s="188">
        <v>5.8624681299812208E-2</v>
      </c>
      <c r="U7" s="188">
        <v>4.4229242236153862E-2</v>
      </c>
      <c r="V7" s="188">
        <v>3.270305926412883E-2</v>
      </c>
      <c r="W7" s="188">
        <v>4.6262435281992101E-2</v>
      </c>
      <c r="X7" s="188">
        <v>5.3807038884742593E-2</v>
      </c>
      <c r="Y7" s="188">
        <v>5.960965257995994E-2</v>
      </c>
      <c r="Z7" s="188">
        <v>5.1078703386036921E-2</v>
      </c>
      <c r="AA7" s="188">
        <v>5.0458472223934528E-2</v>
      </c>
      <c r="AB7" s="188">
        <v>4.5215756737528354E-2</v>
      </c>
      <c r="AC7" s="188">
        <v>4.9648027376485014E-2</v>
      </c>
      <c r="AD7" s="75">
        <v>5.1947258275881585E-2</v>
      </c>
      <c r="AE7" s="76">
        <v>4.8120868972186474E-2</v>
      </c>
      <c r="AF7" s="189">
        <f t="shared" si="8"/>
        <v>-7.3659119474100351E-2</v>
      </c>
      <c r="AG7" s="73">
        <f t="shared" si="0"/>
        <v>4.6310619392011615E-2</v>
      </c>
      <c r="AH7" s="190">
        <f t="shared" si="1"/>
        <v>9.8024913409841194E-2</v>
      </c>
      <c r="AI7" s="191">
        <f t="shared" si="2"/>
        <v>-1.6061620808746693E-2</v>
      </c>
      <c r="AJ7" s="191">
        <f t="shared" si="3"/>
        <v>-0.64629707131474456</v>
      </c>
      <c r="AK7" s="191">
        <f t="shared" si="4"/>
        <v>-0.65059196456682045</v>
      </c>
      <c r="AL7" s="191">
        <f t="shared" si="5"/>
        <v>-0.68689601496118358</v>
      </c>
      <c r="AM7" s="191">
        <f t="shared" si="6"/>
        <v>-0.6562040239394773</v>
      </c>
      <c r="AN7" s="245">
        <f t="shared" si="7"/>
        <v>-0.64028261934363329</v>
      </c>
      <c r="AO7" s="246">
        <f t="shared" si="9"/>
        <v>-0.66677908486231108</v>
      </c>
    </row>
    <row r="8" spans="1:41" s="242" customFormat="1" ht="23.25" customHeight="1" x14ac:dyDescent="0.2">
      <c r="A8" s="155"/>
      <c r="B8" s="215" t="s">
        <v>17</v>
      </c>
      <c r="C8" s="188">
        <v>5.0932654662739356</v>
      </c>
      <c r="D8" s="188">
        <v>5.3096247006015789</v>
      </c>
      <c r="E8" s="188">
        <v>2.3119553863470359</v>
      </c>
      <c r="F8" s="188">
        <v>2.8319875153321203</v>
      </c>
      <c r="G8" s="188">
        <v>2.5420874431866638</v>
      </c>
      <c r="H8" s="188">
        <v>2.4528634155373394</v>
      </c>
      <c r="I8" s="188">
        <v>2.79894433704</v>
      </c>
      <c r="J8" s="188">
        <v>2.8846169322400002</v>
      </c>
      <c r="K8" s="188">
        <v>2.7787191599199996</v>
      </c>
      <c r="L8" s="188">
        <v>2.90189291624</v>
      </c>
      <c r="M8" s="188">
        <v>2.9056640312800006</v>
      </c>
      <c r="N8" s="188">
        <v>2.9672094848800006</v>
      </c>
      <c r="O8" s="188">
        <v>2.9831185824000004</v>
      </c>
      <c r="P8" s="188">
        <v>3.0687957010400009</v>
      </c>
      <c r="Q8" s="188">
        <v>3.0852454365600006</v>
      </c>
      <c r="R8" s="188">
        <v>3.1580224380000006</v>
      </c>
      <c r="S8" s="188">
        <v>3.3592509573600005</v>
      </c>
      <c r="T8" s="188">
        <v>3.2875854493600007</v>
      </c>
      <c r="U8" s="188">
        <v>3.4139773743200004</v>
      </c>
      <c r="V8" s="188">
        <v>3.4282960760000005</v>
      </c>
      <c r="W8" s="188">
        <v>3.5249414461600002</v>
      </c>
      <c r="X8" s="188">
        <v>3.4671929863200006</v>
      </c>
      <c r="Y8" s="188">
        <v>3.4679976453599997</v>
      </c>
      <c r="Z8" s="188">
        <v>3.3920282603200005</v>
      </c>
      <c r="AA8" s="188">
        <v>3.1274265785600006</v>
      </c>
      <c r="AB8" s="188">
        <v>2.8776420807200003</v>
      </c>
      <c r="AC8" s="188">
        <v>2.8865012004000006</v>
      </c>
      <c r="AD8" s="238">
        <v>2.8956355176800002</v>
      </c>
      <c r="AE8" s="239">
        <v>2.8663899772799999</v>
      </c>
      <c r="AF8" s="240">
        <f t="shared" si="8"/>
        <v>-1.0099869345238576E-2</v>
      </c>
      <c r="AG8" s="191">
        <f t="shared" si="0"/>
        <v>3.1644945371004114E-3</v>
      </c>
      <c r="AH8" s="190">
        <f t="shared" si="1"/>
        <v>3.0786037427502828E-3</v>
      </c>
      <c r="AI8" s="191">
        <f t="shared" si="2"/>
        <v>-7.7036301926848835E-2</v>
      </c>
      <c r="AJ8" s="191">
        <f t="shared" si="3"/>
        <v>-0.33401699110698502</v>
      </c>
      <c r="AK8" s="191">
        <f t="shared" si="4"/>
        <v>-0.38596827531003947</v>
      </c>
      <c r="AL8" s="191">
        <f t="shared" si="5"/>
        <v>-0.43501038778071233</v>
      </c>
      <c r="AM8" s="191">
        <f t="shared" si="6"/>
        <v>-0.433271008645919</v>
      </c>
      <c r="AN8" s="245">
        <f t="shared" si="7"/>
        <v>-0.43147759784876261</v>
      </c>
      <c r="AO8" s="246">
        <f t="shared" si="9"/>
        <v>-0.43721959983033126</v>
      </c>
    </row>
    <row r="9" spans="1:41" ht="38.25" customHeight="1" x14ac:dyDescent="0.2">
      <c r="A9" s="155"/>
      <c r="B9" s="215" t="s">
        <v>18</v>
      </c>
      <c r="C9" s="188">
        <v>0.78299041069952913</v>
      </c>
      <c r="D9" s="188">
        <v>0.91115473462055918</v>
      </c>
      <c r="E9" s="188">
        <v>0.50052193229469322</v>
      </c>
      <c r="F9" s="188">
        <v>0.47695213633658001</v>
      </c>
      <c r="G9" s="188">
        <v>0.46188141227124091</v>
      </c>
      <c r="H9" s="188">
        <v>0.42010513814373268</v>
      </c>
      <c r="I9" s="188">
        <v>0.34416645314592376</v>
      </c>
      <c r="J9" s="188">
        <v>0.25711192013683648</v>
      </c>
      <c r="K9" s="188">
        <v>0.26082285391609217</v>
      </c>
      <c r="L9" s="188">
        <v>0.2122247366680928</v>
      </c>
      <c r="M9" s="188">
        <v>0.1109155635695066</v>
      </c>
      <c r="N9" s="188">
        <v>0.10425585342766505</v>
      </c>
      <c r="O9" s="188">
        <v>0.11783257041818944</v>
      </c>
      <c r="P9" s="188">
        <v>0.1239484014393982</v>
      </c>
      <c r="Q9" s="188">
        <v>0.10941127834304552</v>
      </c>
      <c r="R9" s="188">
        <v>6.597795311007125E-2</v>
      </c>
      <c r="S9" s="188">
        <v>8.0897247949084719E-2</v>
      </c>
      <c r="T9" s="188">
        <v>7.8138162873942776E-2</v>
      </c>
      <c r="U9" s="188">
        <v>6.7962155816902639E-2</v>
      </c>
      <c r="V9" s="188">
        <v>7.9028681482758378E-2</v>
      </c>
      <c r="W9" s="188">
        <v>8.0968914211104068E-2</v>
      </c>
      <c r="X9" s="188">
        <v>9.2805516936390872E-2</v>
      </c>
      <c r="Y9" s="188">
        <v>7.7785894650839696E-2</v>
      </c>
      <c r="Z9" s="188">
        <v>7.583685237724995E-2</v>
      </c>
      <c r="AA9" s="188">
        <v>7.1171052234372242E-2</v>
      </c>
      <c r="AB9" s="188">
        <v>5.8598855219923023E-2</v>
      </c>
      <c r="AC9" s="188">
        <v>6.4224994558455206E-2</v>
      </c>
      <c r="AD9" s="75">
        <v>7.3765076949576791E-2</v>
      </c>
      <c r="AE9" s="76">
        <v>7.7025277623931021E-2</v>
      </c>
      <c r="AF9" s="189">
        <f t="shared" si="8"/>
        <v>4.4197075488483367E-2</v>
      </c>
      <c r="AG9" s="73">
        <f t="shared" si="0"/>
        <v>0.14854158348645022</v>
      </c>
      <c r="AH9" s="190">
        <f t="shared" si="1"/>
        <v>9.6011079353293449E-2</v>
      </c>
      <c r="AI9" s="191">
        <f t="shared" si="2"/>
        <v>-9.7596669683104945E-2</v>
      </c>
      <c r="AJ9" s="191">
        <f t="shared" si="3"/>
        <v>-0.90314459622883925</v>
      </c>
      <c r="AK9" s="191">
        <f t="shared" si="4"/>
        <v>-0.90910354550729744</v>
      </c>
      <c r="AL9" s="191">
        <f t="shared" si="5"/>
        <v>-0.92516018789097254</v>
      </c>
      <c r="AM9" s="191">
        <f t="shared" si="6"/>
        <v>-0.91797473675178709</v>
      </c>
      <c r="AN9" s="245">
        <f t="shared" si="7"/>
        <v>-0.90579057426300469</v>
      </c>
      <c r="AO9" s="246">
        <f t="shared" si="9"/>
        <v>-0.90162679316197991</v>
      </c>
    </row>
    <row r="10" spans="1:41" x14ac:dyDescent="0.2">
      <c r="A10" s="156"/>
      <c r="B10" s="10" t="s">
        <v>11</v>
      </c>
      <c r="C10" s="22">
        <f>SUM(C5:C9)</f>
        <v>6.2752302910627638</v>
      </c>
      <c r="D10" s="22">
        <f t="shared" ref="D10:AB10" si="10">SUM(D5:D9)</f>
        <v>6.6371100984131743</v>
      </c>
      <c r="E10" s="22">
        <f t="shared" si="10"/>
        <v>3.1675359049597356</v>
      </c>
      <c r="F10" s="22">
        <f t="shared" si="10"/>
        <v>3.5897732454383071</v>
      </c>
      <c r="G10" s="22">
        <f t="shared" si="10"/>
        <v>3.2132067799859811</v>
      </c>
      <c r="H10" s="22">
        <f t="shared" si="10"/>
        <v>3.0284495856332563</v>
      </c>
      <c r="I10" s="22">
        <f t="shared" si="10"/>
        <v>3.2795109390892723</v>
      </c>
      <c r="J10" s="22">
        <f t="shared" si="10"/>
        <v>3.2643603317715608</v>
      </c>
      <c r="K10" s="22">
        <f t="shared" si="10"/>
        <v>3.1716955740418156</v>
      </c>
      <c r="L10" s="22">
        <f t="shared" si="10"/>
        <v>3.236684315626253</v>
      </c>
      <c r="M10" s="22">
        <f t="shared" si="10"/>
        <v>3.1133834315019802</v>
      </c>
      <c r="N10" s="22">
        <f t="shared" si="10"/>
        <v>3.1792120741972862</v>
      </c>
      <c r="O10" s="22">
        <f t="shared" si="10"/>
        <v>3.3063673811458836</v>
      </c>
      <c r="P10" s="22">
        <f t="shared" si="10"/>
        <v>3.3366312108949474</v>
      </c>
      <c r="Q10" s="22">
        <f t="shared" si="10"/>
        <v>3.3436600614661907</v>
      </c>
      <c r="R10" s="22">
        <f t="shared" si="10"/>
        <v>3.5255151142304415</v>
      </c>
      <c r="S10" s="22">
        <f t="shared" si="10"/>
        <v>3.6358587074861974</v>
      </c>
      <c r="T10" s="22">
        <f t="shared" si="10"/>
        <v>3.6236558829127588</v>
      </c>
      <c r="U10" s="22">
        <f t="shared" si="10"/>
        <v>3.6132941803887779</v>
      </c>
      <c r="V10" s="22">
        <f t="shared" si="10"/>
        <v>3.5787225438384271</v>
      </c>
      <c r="W10" s="22">
        <f t="shared" si="10"/>
        <v>3.6859386150720437</v>
      </c>
      <c r="X10" s="22">
        <f t="shared" si="10"/>
        <v>3.6478720290337709</v>
      </c>
      <c r="Y10" s="22">
        <f t="shared" si="10"/>
        <v>3.6371078389847344</v>
      </c>
      <c r="Z10" s="22">
        <f t="shared" si="10"/>
        <v>3.5752591935428555</v>
      </c>
      <c r="AA10" s="22">
        <f t="shared" si="10"/>
        <v>3.278906345594879</v>
      </c>
      <c r="AB10" s="22">
        <f t="shared" si="10"/>
        <v>3.0063883648648191</v>
      </c>
      <c r="AC10" s="22">
        <f>SUM(AC5:AC9)</f>
        <v>3.0276716951522458</v>
      </c>
      <c r="AD10" s="66">
        <f>SUM(AD5:AD9)</f>
        <v>3.0688094243858499</v>
      </c>
      <c r="AE10" s="85">
        <f>SUM(AE5:AE9)</f>
        <v>3.0404717202072113</v>
      </c>
      <c r="AF10" s="92">
        <f t="shared" si="8"/>
        <v>-9.2341036082127168E-3</v>
      </c>
      <c r="AG10" s="86">
        <f t="shared" si="0"/>
        <v>1.3587249007041216E-2</v>
      </c>
      <c r="AH10" s="87">
        <f t="shared" si="1"/>
        <v>7.0793682333798146E-3</v>
      </c>
      <c r="AI10" s="88">
        <f t="shared" si="2"/>
        <v>-7.6621478005969926E-2</v>
      </c>
      <c r="AJ10" s="88">
        <f t="shared" si="3"/>
        <v>-0.43025848810126222</v>
      </c>
      <c r="AK10" s="88">
        <f t="shared" si="4"/>
        <v>-0.47748430041448436</v>
      </c>
      <c r="AL10" s="88">
        <f t="shared" si="5"/>
        <v>-0.52091186690844749</v>
      </c>
      <c r="AM10" s="88">
        <f t="shared" si="6"/>
        <v>-0.51752022559804989</v>
      </c>
      <c r="AN10" s="89">
        <f t="shared" si="7"/>
        <v>-0.51096465276238956</v>
      </c>
      <c r="AO10" s="90">
        <f t="shared" si="9"/>
        <v>-0.51548045582685997</v>
      </c>
    </row>
    <row r="11" spans="1:41" ht="20.45" customHeight="1" x14ac:dyDescent="0.2">
      <c r="A11" s="130" t="s">
        <v>14</v>
      </c>
      <c r="B11" s="237" t="s">
        <v>6</v>
      </c>
      <c r="C11" s="188">
        <v>1.0223749999999998E-2</v>
      </c>
      <c r="D11" s="188">
        <v>1.3256119999999998E-2</v>
      </c>
      <c r="E11" s="188">
        <v>7.4352389999999997E-3</v>
      </c>
      <c r="F11" s="188">
        <v>6.0853619999999995E-3</v>
      </c>
      <c r="G11" s="188">
        <v>5.087674999999999E-3</v>
      </c>
      <c r="H11" s="188">
        <v>5.8807913575722381E-3</v>
      </c>
      <c r="I11" s="188">
        <v>6.0941734999999993E-3</v>
      </c>
      <c r="J11" s="188">
        <v>8.9804168999999996E-3</v>
      </c>
      <c r="K11" s="188">
        <v>9.6902306000000004E-3</v>
      </c>
      <c r="L11" s="188">
        <v>1.0400044299999999E-2</v>
      </c>
      <c r="M11" s="188">
        <v>5.6812372863985971E-3</v>
      </c>
      <c r="N11" s="188">
        <v>6.2437707000000007E-3</v>
      </c>
      <c r="O11" s="188">
        <v>6.555364299999999E-3</v>
      </c>
      <c r="P11" s="188">
        <v>6.8323906999999996E-3</v>
      </c>
      <c r="Q11" s="188">
        <v>8.8886587000000013E-3</v>
      </c>
      <c r="R11" s="188">
        <v>1.00795872E-2</v>
      </c>
      <c r="S11" s="188">
        <v>1.01285127E-2</v>
      </c>
      <c r="T11" s="188">
        <v>1.7199547471178665E-2</v>
      </c>
      <c r="U11" s="188">
        <v>1.7562773699999999E-2</v>
      </c>
      <c r="V11" s="188">
        <v>1.31008184E-2</v>
      </c>
      <c r="W11" s="188">
        <v>1.4041137E-2</v>
      </c>
      <c r="X11" s="188">
        <v>1.2871450600000001E-2</v>
      </c>
      <c r="Y11" s="188">
        <v>1.237660857690677E-2</v>
      </c>
      <c r="Z11" s="188">
        <v>1.2372978417197341E-2</v>
      </c>
      <c r="AA11" s="188">
        <v>1.2372385874426546E-2</v>
      </c>
      <c r="AB11" s="188">
        <v>1.2063076227565884E-2</v>
      </c>
      <c r="AC11" s="188">
        <v>1.1761499321876735E-2</v>
      </c>
      <c r="AD11" s="75">
        <v>1.0478426668581091E-2</v>
      </c>
      <c r="AE11" s="76">
        <v>1.0604167788604063E-2</v>
      </c>
      <c r="AF11" s="189">
        <f t="shared" si="8"/>
        <v>1.1999999999999978E-2</v>
      </c>
      <c r="AG11" s="73">
        <f t="shared" si="0"/>
        <v>-0.10909090909090917</v>
      </c>
      <c r="AH11" s="190">
        <f t="shared" si="1"/>
        <v>-2.5000000000000099E-2</v>
      </c>
      <c r="AI11" s="191">
        <f t="shared" si="2"/>
        <v>-4.9375000000000037E-2</v>
      </c>
      <c r="AJ11" s="191">
        <f t="shared" si="3"/>
        <v>0.21021918740162293</v>
      </c>
      <c r="AK11" s="191">
        <f t="shared" si="4"/>
        <v>0.21016122992312491</v>
      </c>
      <c r="AL11" s="191">
        <f t="shared" si="5"/>
        <v>0.17990719917504686</v>
      </c>
      <c r="AM11" s="191">
        <f t="shared" si="6"/>
        <v>0.15040951919567058</v>
      </c>
      <c r="AN11" s="245">
        <f t="shared" si="7"/>
        <v>2.4910298919779153E-2</v>
      </c>
      <c r="AO11" s="246">
        <f t="shared" si="9"/>
        <v>3.7209222506816485E-2</v>
      </c>
    </row>
    <row r="12" spans="1:41" ht="20.45" customHeight="1" x14ac:dyDescent="0.2">
      <c r="A12" s="131"/>
      <c r="B12" s="237" t="s">
        <v>13</v>
      </c>
      <c r="C12" s="188">
        <v>3.3644657164411183E-3</v>
      </c>
      <c r="D12" s="188">
        <v>3.5728839466631344E-3</v>
      </c>
      <c r="E12" s="188">
        <v>3.4538999319648918E-3</v>
      </c>
      <c r="F12" s="188">
        <v>3.3942397493299781E-3</v>
      </c>
      <c r="G12" s="188">
        <v>3.6031554981057973E-3</v>
      </c>
      <c r="H12" s="188">
        <v>2.3223745653310379E-3</v>
      </c>
      <c r="I12" s="188">
        <v>2.4175197332681835E-3</v>
      </c>
      <c r="J12" s="188">
        <v>2.3310000000000002E-3</v>
      </c>
      <c r="K12" s="188">
        <v>2.2589999999999997E-3</v>
      </c>
      <c r="L12" s="188">
        <v>2.0009999999999997E-3</v>
      </c>
      <c r="M12" s="188">
        <v>2.0951837688324257E-3</v>
      </c>
      <c r="N12" s="188">
        <v>1.8420000000000001E-3</v>
      </c>
      <c r="O12" s="188">
        <v>1.9890000000000003E-3</v>
      </c>
      <c r="P12" s="188">
        <v>2.1810000000000002E-3</v>
      </c>
      <c r="Q12" s="188">
        <v>2.1720000000000003E-3</v>
      </c>
      <c r="R12" s="188">
        <v>2.0951837688324257E-3</v>
      </c>
      <c r="S12" s="188">
        <v>1.8420000000000001E-3</v>
      </c>
      <c r="T12" s="188">
        <v>1.9890000000000003E-3</v>
      </c>
      <c r="U12" s="188">
        <v>2.1810000000000002E-3</v>
      </c>
      <c r="V12" s="188">
        <v>2.1720000000000003E-3</v>
      </c>
      <c r="W12" s="188">
        <v>2.199E-3</v>
      </c>
      <c r="X12" s="188">
        <v>2.0939999999999999E-3</v>
      </c>
      <c r="Y12" s="188">
        <v>2.16E-3</v>
      </c>
      <c r="Z12" s="188">
        <v>2.1840000000000002E-3</v>
      </c>
      <c r="AA12" s="188">
        <v>1.671E-3</v>
      </c>
      <c r="AB12" s="188">
        <v>1.7700000000000001E-3</v>
      </c>
      <c r="AC12" s="188">
        <v>1.8450000000000001E-3</v>
      </c>
      <c r="AD12" s="75">
        <v>1.737E-3</v>
      </c>
      <c r="AE12" s="76">
        <v>1.5989999999999999E-3</v>
      </c>
      <c r="AF12" s="189">
        <f t="shared" si="8"/>
        <v>-7.9447322970639084E-2</v>
      </c>
      <c r="AG12" s="73">
        <f t="shared" si="0"/>
        <v>-5.8536585365853669E-2</v>
      </c>
      <c r="AH12" s="190">
        <f t="shared" si="1"/>
        <v>4.2372881355932188E-2</v>
      </c>
      <c r="AI12" s="191">
        <f t="shared" si="2"/>
        <v>0.10412926391382413</v>
      </c>
      <c r="AJ12" s="191">
        <f t="shared" si="3"/>
        <v>-0.35086275680341816</v>
      </c>
      <c r="AK12" s="191">
        <f t="shared" si="4"/>
        <v>-0.50333867519162634</v>
      </c>
      <c r="AL12" s="191">
        <f t="shared" si="5"/>
        <v>-0.47391349795881421</v>
      </c>
      <c r="AM12" s="191">
        <f t="shared" si="6"/>
        <v>-0.45162169702486565</v>
      </c>
      <c r="AN12" s="245">
        <f t="shared" si="7"/>
        <v>-0.48372189036975155</v>
      </c>
      <c r="AO12" s="246">
        <f t="shared" si="9"/>
        <v>-0.52473880408821694</v>
      </c>
    </row>
    <row r="13" spans="1:41" s="6" customFormat="1" ht="22.15" customHeight="1" x14ac:dyDescent="0.2">
      <c r="A13" s="132"/>
      <c r="B13" s="10" t="s">
        <v>11</v>
      </c>
      <c r="C13" s="22">
        <f>SUM(C11:C12)</f>
        <v>1.3588215716441117E-2</v>
      </c>
      <c r="D13" s="22">
        <f t="shared" ref="D13:AD13" si="11">SUM(D11:D12)</f>
        <v>1.6829003946663132E-2</v>
      </c>
      <c r="E13" s="22">
        <f t="shared" si="11"/>
        <v>1.0889138931964892E-2</v>
      </c>
      <c r="F13" s="22">
        <f t="shared" si="11"/>
        <v>9.4796017493299772E-3</v>
      </c>
      <c r="G13" s="22">
        <f t="shared" si="11"/>
        <v>8.6908304981057963E-3</v>
      </c>
      <c r="H13" s="22">
        <f t="shared" si="11"/>
        <v>8.2031659229032765E-3</v>
      </c>
      <c r="I13" s="22">
        <f t="shared" si="11"/>
        <v>8.5116932332681833E-3</v>
      </c>
      <c r="J13" s="22">
        <f t="shared" si="11"/>
        <v>1.1311416899999999E-2</v>
      </c>
      <c r="K13" s="22">
        <f t="shared" si="11"/>
        <v>1.1949230599999999E-2</v>
      </c>
      <c r="L13" s="22">
        <f t="shared" si="11"/>
        <v>1.2401044299999999E-2</v>
      </c>
      <c r="M13" s="22">
        <f t="shared" si="11"/>
        <v>7.7764210552310233E-3</v>
      </c>
      <c r="N13" s="22">
        <f t="shared" si="11"/>
        <v>8.0857707000000015E-3</v>
      </c>
      <c r="O13" s="22">
        <f t="shared" si="11"/>
        <v>8.5443642999999993E-3</v>
      </c>
      <c r="P13" s="22">
        <f t="shared" si="11"/>
        <v>9.0133907000000003E-3</v>
      </c>
      <c r="Q13" s="22">
        <f t="shared" si="11"/>
        <v>1.1060658700000002E-2</v>
      </c>
      <c r="R13" s="22">
        <f t="shared" si="11"/>
        <v>1.2174770968832425E-2</v>
      </c>
      <c r="S13" s="22">
        <f t="shared" si="11"/>
        <v>1.19705127E-2</v>
      </c>
      <c r="T13" s="22">
        <f t="shared" si="11"/>
        <v>1.9188547471178666E-2</v>
      </c>
      <c r="U13" s="22">
        <f t="shared" si="11"/>
        <v>1.9743773699999998E-2</v>
      </c>
      <c r="V13" s="22">
        <f t="shared" si="11"/>
        <v>1.5272818400000001E-2</v>
      </c>
      <c r="W13" s="22">
        <f t="shared" si="11"/>
        <v>1.6240137000000002E-2</v>
      </c>
      <c r="X13" s="22">
        <f t="shared" si="11"/>
        <v>1.4965450600000001E-2</v>
      </c>
      <c r="Y13" s="22">
        <f t="shared" si="11"/>
        <v>1.453660857690677E-2</v>
      </c>
      <c r="Z13" s="22">
        <f t="shared" si="11"/>
        <v>1.4556978417197341E-2</v>
      </c>
      <c r="AA13" s="22">
        <f t="shared" si="11"/>
        <v>1.4043385874426547E-2</v>
      </c>
      <c r="AB13" s="22">
        <f t="shared" si="11"/>
        <v>1.3833076227565884E-2</v>
      </c>
      <c r="AC13" s="22">
        <f t="shared" si="11"/>
        <v>1.3606499321876735E-2</v>
      </c>
      <c r="AD13" s="22">
        <f t="shared" si="11"/>
        <v>1.2215426668581091E-2</v>
      </c>
      <c r="AE13" s="79">
        <f t="shared" ref="AE13" si="12">SUM(AE11:AE12)</f>
        <v>1.2203167788604063E-2</v>
      </c>
      <c r="AF13" s="91">
        <f t="shared" si="8"/>
        <v>-1.0035572485207402E-3</v>
      </c>
      <c r="AG13" s="68">
        <f t="shared" si="0"/>
        <v>-0.10223589627194232</v>
      </c>
      <c r="AH13" s="31">
        <f t="shared" si="1"/>
        <v>-1.6379357849386971E-2</v>
      </c>
      <c r="AI13" s="20">
        <f t="shared" si="2"/>
        <v>-3.1109773416209883E-2</v>
      </c>
      <c r="AJ13" s="20">
        <f t="shared" si="3"/>
        <v>7.1294327450517669E-2</v>
      </c>
      <c r="AK13" s="20">
        <f t="shared" si="4"/>
        <v>3.3497419196450849E-2</v>
      </c>
      <c r="AL13" s="20">
        <f t="shared" si="5"/>
        <v>1.802006357821484E-2</v>
      </c>
      <c r="AM13" s="20">
        <f t="shared" si="6"/>
        <v>1.3455486590115823E-3</v>
      </c>
      <c r="AN13" s="70">
        <f t="shared" si="7"/>
        <v>-0.1010279109860623</v>
      </c>
      <c r="AO13" s="84">
        <f t="shared" si="9"/>
        <v>-0.10193008094221007</v>
      </c>
    </row>
    <row r="14" spans="1:41" x14ac:dyDescent="0.2">
      <c r="A14" s="212" t="s">
        <v>0</v>
      </c>
      <c r="B14" s="212"/>
      <c r="C14" s="188">
        <v>0.12237353909949999</v>
      </c>
      <c r="D14" s="188">
        <v>0.1187706018495</v>
      </c>
      <c r="E14" s="188">
        <v>0.11513854291</v>
      </c>
      <c r="F14" s="188">
        <v>0.11132681508</v>
      </c>
      <c r="G14" s="188">
        <v>0.10778738613</v>
      </c>
      <c r="H14" s="188">
        <v>0.10422489693099998</v>
      </c>
      <c r="I14" s="188">
        <v>0.10696076522799998</v>
      </c>
      <c r="J14" s="188">
        <v>0.11177151500999997</v>
      </c>
      <c r="K14" s="188">
        <v>0.109333333386</v>
      </c>
      <c r="L14" s="188">
        <v>0.101233416588</v>
      </c>
      <c r="M14" s="188">
        <v>9.3060141749999992E-2</v>
      </c>
      <c r="N14" s="188">
        <v>8.7771100000000005E-2</v>
      </c>
      <c r="O14" s="188">
        <v>8.6672272000000009E-2</v>
      </c>
      <c r="P14" s="188">
        <v>8.1727662500000006E-2</v>
      </c>
      <c r="Q14" s="188">
        <v>8.5198954749999986E-2</v>
      </c>
      <c r="R14" s="188">
        <v>0.10416579550000002</v>
      </c>
      <c r="S14" s="188">
        <v>0.104146107</v>
      </c>
      <c r="T14" s="188">
        <v>0.10231536775</v>
      </c>
      <c r="U14" s="188">
        <v>0.10339427425</v>
      </c>
      <c r="V14" s="188">
        <v>0.11487063099999999</v>
      </c>
      <c r="W14" s="188">
        <v>0.11866835625</v>
      </c>
      <c r="X14" s="188">
        <v>0.1228263579876</v>
      </c>
      <c r="Y14" s="188">
        <v>0.12840939006754001</v>
      </c>
      <c r="Z14" s="188">
        <v>0.12984205019363998</v>
      </c>
      <c r="AA14" s="188">
        <v>0.1336330779846</v>
      </c>
      <c r="AB14" s="188">
        <v>0.12299692068396001</v>
      </c>
      <c r="AC14" s="188">
        <v>0.12252317404776</v>
      </c>
      <c r="AD14" s="188">
        <v>0.11988037144084003</v>
      </c>
      <c r="AE14" s="247">
        <v>0.11858314403192001</v>
      </c>
      <c r="AF14" s="189">
        <f t="shared" si="8"/>
        <v>-1.0821015928868654E-2</v>
      </c>
      <c r="AG14" s="73">
        <f t="shared" si="0"/>
        <v>-2.156981834220029E-2</v>
      </c>
      <c r="AH14" s="190">
        <f t="shared" si="1"/>
        <v>-3.851695095825172E-3</v>
      </c>
      <c r="AI14" s="191">
        <f t="shared" si="2"/>
        <v>-8.3137379639794826E-2</v>
      </c>
      <c r="AJ14" s="191">
        <f t="shared" si="3"/>
        <v>6.1030441295543934E-2</v>
      </c>
      <c r="AK14" s="191">
        <f t="shared" si="4"/>
        <v>9.2009587758551739E-2</v>
      </c>
      <c r="AL14" s="191">
        <f t="shared" si="5"/>
        <v>5.0940880605990536E-3</v>
      </c>
      <c r="AM14" s="191">
        <f t="shared" si="6"/>
        <v>1.2227720907731702E-3</v>
      </c>
      <c r="AN14" s="245">
        <f t="shared" si="7"/>
        <v>-2.037342122329901E-2</v>
      </c>
      <c r="AO14" s="248">
        <f t="shared" si="9"/>
        <v>-3.0973976036584795E-2</v>
      </c>
    </row>
    <row r="15" spans="1:41" ht="16.5" thickBot="1" x14ac:dyDescent="0.25">
      <c r="A15" s="136" t="s">
        <v>12</v>
      </c>
      <c r="B15" s="136"/>
      <c r="C15" s="36">
        <f t="shared" ref="C15:AA15" si="13">C10+C13+C14</f>
        <v>6.4111920458787051</v>
      </c>
      <c r="D15" s="36">
        <f t="shared" si="13"/>
        <v>6.7727097042093369</v>
      </c>
      <c r="E15" s="36">
        <f t="shared" si="13"/>
        <v>3.2935635868017004</v>
      </c>
      <c r="F15" s="36">
        <f t="shared" si="13"/>
        <v>3.7105796622676372</v>
      </c>
      <c r="G15" s="36">
        <f t="shared" si="13"/>
        <v>3.3296849966140871</v>
      </c>
      <c r="H15" s="36">
        <f t="shared" si="13"/>
        <v>3.1408776484871597</v>
      </c>
      <c r="I15" s="36">
        <f t="shared" si="13"/>
        <v>3.3949833975505403</v>
      </c>
      <c r="J15" s="36">
        <f t="shared" si="13"/>
        <v>3.3874432636815608</v>
      </c>
      <c r="K15" s="36">
        <f t="shared" si="13"/>
        <v>3.2929781380278156</v>
      </c>
      <c r="L15" s="36">
        <f t="shared" si="13"/>
        <v>3.3503187765142535</v>
      </c>
      <c r="M15" s="36">
        <f t="shared" si="13"/>
        <v>3.2142199943072112</v>
      </c>
      <c r="N15" s="36">
        <f t="shared" si="13"/>
        <v>3.2750689448972863</v>
      </c>
      <c r="O15" s="36">
        <f t="shared" si="13"/>
        <v>3.4015840174458836</v>
      </c>
      <c r="P15" s="36">
        <f t="shared" si="13"/>
        <v>3.4273722640949473</v>
      </c>
      <c r="Q15" s="36">
        <f t="shared" si="13"/>
        <v>3.4399196749161907</v>
      </c>
      <c r="R15" s="36">
        <f t="shared" si="13"/>
        <v>3.6418556806992739</v>
      </c>
      <c r="S15" s="36">
        <f t="shared" si="13"/>
        <v>3.7519753271861975</v>
      </c>
      <c r="T15" s="36">
        <f t="shared" si="13"/>
        <v>3.7451597981339377</v>
      </c>
      <c r="U15" s="36">
        <f t="shared" si="13"/>
        <v>3.7364322283387779</v>
      </c>
      <c r="V15" s="36">
        <f t="shared" si="13"/>
        <v>3.7088659932384274</v>
      </c>
      <c r="W15" s="36">
        <f t="shared" si="13"/>
        <v>3.8208471083220439</v>
      </c>
      <c r="X15" s="36">
        <f t="shared" si="13"/>
        <v>3.7856638376213709</v>
      </c>
      <c r="Y15" s="36">
        <f t="shared" si="13"/>
        <v>3.7800538376291812</v>
      </c>
      <c r="Z15" s="36">
        <f t="shared" si="13"/>
        <v>3.7196582221536927</v>
      </c>
      <c r="AA15" s="36">
        <f t="shared" si="13"/>
        <v>3.4265828094539055</v>
      </c>
      <c r="AB15" s="36">
        <f>AB10+AB13+AB14</f>
        <v>3.1432183617763449</v>
      </c>
      <c r="AC15" s="36">
        <f>AC10+AC13+AC14</f>
        <v>3.1638013685218822</v>
      </c>
      <c r="AD15" s="36">
        <f>AD10+AD13+AD14</f>
        <v>3.2009052224952712</v>
      </c>
      <c r="AE15" s="81">
        <f>AE10+AE13+AE14</f>
        <v>3.171258032027735</v>
      </c>
      <c r="AF15" s="112">
        <f>(AE15-AD15)/AD15</f>
        <v>-9.2621269318385654E-3</v>
      </c>
      <c r="AG15" s="116">
        <f t="shared" si="0"/>
        <v>1.1727618030181143E-2</v>
      </c>
      <c r="AH15" s="114">
        <f t="shared" si="1"/>
        <v>6.5483858823938233E-3</v>
      </c>
      <c r="AI15" s="115">
        <f t="shared" si="2"/>
        <v>-7.6689067664441696E-2</v>
      </c>
      <c r="AJ15" s="115">
        <f t="shared" si="3"/>
        <v>-0.4198180002196637</v>
      </c>
      <c r="AK15" s="115">
        <f t="shared" si="4"/>
        <v>-0.46553109235643481</v>
      </c>
      <c r="AL15" s="115">
        <f t="shared" si="5"/>
        <v>-0.5097294950325354</v>
      </c>
      <c r="AM15" s="115">
        <f t="shared" si="6"/>
        <v>-0.50651901457925241</v>
      </c>
      <c r="AN15" s="118">
        <f t="shared" si="7"/>
        <v>-0.50073165807708053</v>
      </c>
      <c r="AO15" s="119">
        <f>(AE15-C15)/C15</f>
        <v>-0.50535594483301916</v>
      </c>
    </row>
    <row r="16" spans="1:41" x14ac:dyDescent="0.2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15"/>
      <c r="AF16" s="15"/>
      <c r="AG16" s="15"/>
      <c r="AH16" s="15"/>
      <c r="AI16" s="15"/>
      <c r="AJ16" s="15"/>
    </row>
    <row r="17" spans="1:36" x14ac:dyDescent="0.2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5.75" x14ac:dyDescent="0.25">
      <c r="A18" s="1" t="s">
        <v>20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x14ac:dyDescent="0.2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 x14ac:dyDescent="0.2">
      <c r="A20" s="148" t="s">
        <v>1</v>
      </c>
      <c r="B20" s="148" t="s">
        <v>2</v>
      </c>
      <c r="C20" s="137" t="s">
        <v>8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5"/>
      <c r="AG20" s="15"/>
      <c r="AH20" s="15"/>
      <c r="AI20" s="15"/>
      <c r="AJ20" s="15"/>
    </row>
    <row r="21" spans="1:36" x14ac:dyDescent="0.2">
      <c r="A21" s="148"/>
      <c r="B21" s="148"/>
      <c r="C21" s="34">
        <v>1990</v>
      </c>
      <c r="D21" s="34">
        <v>1991</v>
      </c>
      <c r="E21" s="34">
        <v>1992</v>
      </c>
      <c r="F21" s="34">
        <v>1993</v>
      </c>
      <c r="G21" s="34">
        <v>1994</v>
      </c>
      <c r="H21" s="34">
        <v>1995</v>
      </c>
      <c r="I21" s="34">
        <v>1996</v>
      </c>
      <c r="J21" s="34">
        <v>1997</v>
      </c>
      <c r="K21" s="34">
        <v>1998</v>
      </c>
      <c r="L21" s="34">
        <v>1999</v>
      </c>
      <c r="M21" s="34">
        <v>2000</v>
      </c>
      <c r="N21" s="34">
        <v>2001</v>
      </c>
      <c r="O21" s="34">
        <v>2002</v>
      </c>
      <c r="P21" s="34">
        <v>2003</v>
      </c>
      <c r="Q21" s="34">
        <v>2004</v>
      </c>
      <c r="R21" s="34">
        <v>2005</v>
      </c>
      <c r="S21" s="34">
        <v>2006</v>
      </c>
      <c r="T21" s="34">
        <v>2007</v>
      </c>
      <c r="U21" s="34">
        <v>2008</v>
      </c>
      <c r="V21" s="34">
        <v>2009</v>
      </c>
      <c r="W21" s="34">
        <v>2010</v>
      </c>
      <c r="X21" s="34">
        <v>2011</v>
      </c>
      <c r="Y21" s="34">
        <v>2012</v>
      </c>
      <c r="Z21" s="34">
        <v>2013</v>
      </c>
      <c r="AA21" s="34">
        <v>2014</v>
      </c>
      <c r="AB21" s="34">
        <v>2015</v>
      </c>
      <c r="AC21" s="34">
        <v>2016</v>
      </c>
      <c r="AD21" s="34">
        <v>2017</v>
      </c>
      <c r="AE21" s="34">
        <v>2018</v>
      </c>
      <c r="AF21" s="15"/>
      <c r="AG21" s="15"/>
      <c r="AH21" s="15"/>
      <c r="AI21" s="15"/>
      <c r="AJ21" s="15"/>
    </row>
    <row r="22" spans="1:36" ht="24" x14ac:dyDescent="0.2">
      <c r="A22" s="154" t="s">
        <v>3</v>
      </c>
      <c r="B22" s="215" t="s">
        <v>9</v>
      </c>
      <c r="C22" s="191">
        <f t="shared" ref="C22:AB22" si="14">C5/C$15</f>
        <v>3.9697945287966316E-2</v>
      </c>
      <c r="D22" s="191">
        <f t="shared" si="14"/>
        <v>3.2805201020419714E-2</v>
      </c>
      <c r="E22" s="191">
        <f t="shared" si="14"/>
        <v>4.8220805880806801E-2</v>
      </c>
      <c r="F22" s="191">
        <f t="shared" si="14"/>
        <v>3.8854252571325604E-2</v>
      </c>
      <c r="G22" s="191">
        <f t="shared" si="14"/>
        <v>2.886747551062584E-2</v>
      </c>
      <c r="H22" s="191">
        <f t="shared" si="14"/>
        <v>2.2838753854213772E-2</v>
      </c>
      <c r="I22" s="191">
        <f t="shared" si="14"/>
        <v>1.8634452075861209E-2</v>
      </c>
      <c r="J22" s="191">
        <f t="shared" si="14"/>
        <v>1.639372899183129E-2</v>
      </c>
      <c r="K22" s="191">
        <f t="shared" si="14"/>
        <v>1.6999624101217505E-2</v>
      </c>
      <c r="L22" s="191">
        <f t="shared" si="14"/>
        <v>1.594444314805718E-2</v>
      </c>
      <c r="M22" s="191">
        <f t="shared" si="14"/>
        <v>1.4143284261971719E-2</v>
      </c>
      <c r="N22" s="191">
        <f t="shared" si="14"/>
        <v>1.7340565977544978E-2</v>
      </c>
      <c r="O22" s="191">
        <f t="shared" si="14"/>
        <v>1.8432455683713687E-2</v>
      </c>
      <c r="P22" s="191">
        <f t="shared" si="14"/>
        <v>2.13027238823385E-2</v>
      </c>
      <c r="Q22" s="191">
        <f t="shared" si="14"/>
        <v>2.3976202006521979E-2</v>
      </c>
      <c r="R22" s="191">
        <f t="shared" si="14"/>
        <v>6.7542983887572378E-2</v>
      </c>
      <c r="S22" s="191">
        <f t="shared" si="14"/>
        <v>3.5932756803316306E-2</v>
      </c>
      <c r="T22" s="191">
        <f t="shared" si="14"/>
        <v>5.3114557256430189E-2</v>
      </c>
      <c r="U22" s="191">
        <f t="shared" si="14"/>
        <v>2.3290424149094633E-2</v>
      </c>
      <c r="V22" s="191">
        <f t="shared" si="14"/>
        <v>1.0402988588134878E-2</v>
      </c>
      <c r="W22" s="191">
        <f t="shared" si="14"/>
        <v>8.8057549484741177E-3</v>
      </c>
      <c r="X22" s="191">
        <f t="shared" si="14"/>
        <v>8.627028713549376E-3</v>
      </c>
      <c r="Y22" s="191">
        <f t="shared" si="14"/>
        <v>7.7043817561027643E-3</v>
      </c>
      <c r="Z22" s="191">
        <f t="shared" si="14"/>
        <v>1.4953419609501714E-2</v>
      </c>
      <c r="AA22" s="191">
        <f t="shared" si="14"/>
        <v>8.5100441288856587E-3</v>
      </c>
      <c r="AB22" s="191">
        <f t="shared" si="14"/>
        <v>7.806902385743191E-3</v>
      </c>
      <c r="AC22" s="191">
        <f t="shared" ref="AC22:AD22" si="15">AC5/AC$15</f>
        <v>8.5641398203528084E-3</v>
      </c>
      <c r="AD22" s="191">
        <f t="shared" si="15"/>
        <v>1.4766576578003168E-2</v>
      </c>
      <c r="AE22" s="191">
        <f t="shared" ref="AE22" si="16">AE5/AE$15</f>
        <v>1.5400786657081233E-2</v>
      </c>
      <c r="AF22" s="15"/>
      <c r="AG22" s="15"/>
      <c r="AH22" s="15"/>
      <c r="AI22" s="15"/>
      <c r="AJ22" s="15"/>
    </row>
    <row r="23" spans="1:36" ht="24" x14ac:dyDescent="0.2">
      <c r="A23" s="155"/>
      <c r="B23" s="215" t="s">
        <v>10</v>
      </c>
      <c r="C23" s="191">
        <f t="shared" ref="C23:AB23" si="17">C6/C$15</f>
        <v>8.1034427963200184E-6</v>
      </c>
      <c r="D23" s="191">
        <f t="shared" si="17"/>
        <v>7.1323148502847663E-6</v>
      </c>
      <c r="E23" s="191">
        <f t="shared" si="17"/>
        <v>7.6183745474201841E-6</v>
      </c>
      <c r="F23" s="191">
        <f t="shared" si="17"/>
        <v>1.1247981932422294E-5</v>
      </c>
      <c r="G23" s="191">
        <f t="shared" si="17"/>
        <v>1.0008511926469907E-5</v>
      </c>
      <c r="H23" s="191">
        <f t="shared" si="17"/>
        <v>4.0227471859929894E-3</v>
      </c>
      <c r="I23" s="191">
        <f t="shared" si="17"/>
        <v>1.1633910362712464E-3</v>
      </c>
      <c r="J23" s="191">
        <f t="shared" si="17"/>
        <v>3.1409847934799865E-4</v>
      </c>
      <c r="K23" s="191">
        <f t="shared" si="17"/>
        <v>1.1081609115041065E-3</v>
      </c>
      <c r="L23" s="191">
        <f t="shared" si="17"/>
        <v>1.4180595910168871E-3</v>
      </c>
      <c r="M23" s="191">
        <f t="shared" si="17"/>
        <v>1.3822095951330738E-3</v>
      </c>
      <c r="N23" s="191">
        <f t="shared" si="17"/>
        <v>1.8025277563080875E-3</v>
      </c>
      <c r="O23" s="191">
        <f t="shared" si="17"/>
        <v>4.1243712482322064E-4</v>
      </c>
      <c r="P23" s="191">
        <f t="shared" si="17"/>
        <v>1.4021685558773219E-3</v>
      </c>
      <c r="Q23" s="191">
        <f t="shared" si="17"/>
        <v>1.9935936556911266E-4</v>
      </c>
      <c r="R23" s="191">
        <f t="shared" si="17"/>
        <v>3.3998429073669773E-4</v>
      </c>
      <c r="S23" s="191">
        <f t="shared" si="17"/>
        <v>2.1622745829011545E-4</v>
      </c>
      <c r="T23" s="191">
        <f t="shared" si="17"/>
        <v>1.0282200688186311E-4</v>
      </c>
      <c r="U23" s="191">
        <f t="shared" si="17"/>
        <v>2.738350573793261E-5</v>
      </c>
      <c r="V23" s="191">
        <f t="shared" si="17"/>
        <v>3.004597339503002E-5</v>
      </c>
      <c r="W23" s="191">
        <f t="shared" si="17"/>
        <v>3.1505078341160874E-5</v>
      </c>
      <c r="X23" s="191">
        <f t="shared" si="17"/>
        <v>3.7178585474093631E-4</v>
      </c>
      <c r="Y23" s="191">
        <f t="shared" si="17"/>
        <v>6.8561684080250683E-4</v>
      </c>
      <c r="Z23" s="191">
        <f t="shared" si="17"/>
        <v>1.8651371129719036E-4</v>
      </c>
      <c r="AA23" s="191">
        <f t="shared" si="17"/>
        <v>2.0132934039550086E-4</v>
      </c>
      <c r="AB23" s="191">
        <f t="shared" si="17"/>
        <v>1.2499076255140324E-4</v>
      </c>
      <c r="AC23" s="191">
        <f t="shared" ref="AC23:AD23" si="18">AC6/AC$15</f>
        <v>6.3921690998659171E-5</v>
      </c>
      <c r="AD23" s="191">
        <f t="shared" si="18"/>
        <v>6.09700631287634E-5</v>
      </c>
      <c r="AE23" s="191">
        <f>AE6/AE$15</f>
        <v>3.0186110468723536E-5</v>
      </c>
      <c r="AF23" s="15"/>
      <c r="AG23" s="15"/>
      <c r="AH23" s="15"/>
      <c r="AI23" s="15"/>
      <c r="AJ23" s="15"/>
    </row>
    <row r="24" spans="1:36" ht="38.25" customHeight="1" x14ac:dyDescent="0.2">
      <c r="A24" s="155"/>
      <c r="B24" s="215" t="s">
        <v>16</v>
      </c>
      <c r="C24" s="191">
        <f t="shared" ref="C24:AB24" si="19">C7/C$15</f>
        <v>2.2524876693748797E-2</v>
      </c>
      <c r="D24" s="191">
        <f t="shared" si="19"/>
        <v>2.8659467668142379E-2</v>
      </c>
      <c r="E24" s="191">
        <f t="shared" si="19"/>
        <v>5.9575350276533559E-2</v>
      </c>
      <c r="F24" s="191">
        <f t="shared" si="19"/>
        <v>3.6819060709599068E-2</v>
      </c>
      <c r="G24" s="191">
        <f t="shared" si="19"/>
        <v>3.3962671950414317E-2</v>
      </c>
      <c r="H24" s="191">
        <f t="shared" si="19"/>
        <v>2.2640914957141347E-2</v>
      </c>
      <c r="I24" s="191">
        <f t="shared" si="19"/>
        <v>2.0379127709509896E-2</v>
      </c>
      <c r="J24" s="191">
        <f t="shared" si="19"/>
        <v>1.9493953591699663E-2</v>
      </c>
      <c r="K24" s="191">
        <f t="shared" si="19"/>
        <v>2.2024142581814905E-2</v>
      </c>
      <c r="L24" s="191">
        <f t="shared" si="19"/>
        <v>1.9221079568780681E-2</v>
      </c>
      <c r="M24" s="191">
        <f t="shared" si="19"/>
        <v>1.4591871109800071E-2</v>
      </c>
      <c r="N24" s="191">
        <f t="shared" si="19"/>
        <v>1.3755980362738094E-2</v>
      </c>
      <c r="O24" s="191">
        <f t="shared" si="19"/>
        <v>4.1543510733508371E-2</v>
      </c>
      <c r="P24" s="191">
        <f t="shared" si="19"/>
        <v>1.9276864233770331E-2</v>
      </c>
      <c r="Q24" s="191">
        <f t="shared" si="19"/>
        <v>1.914037639519835E-2</v>
      </c>
      <c r="R24" s="191">
        <f t="shared" si="19"/>
        <v>1.4908539656091388E-2</v>
      </c>
      <c r="S24" s="191">
        <f t="shared" si="19"/>
        <v>1.6013006452731796E-2</v>
      </c>
      <c r="T24" s="191">
        <f t="shared" si="19"/>
        <v>1.5653452578718412E-2</v>
      </c>
      <c r="U24" s="191">
        <f t="shared" si="19"/>
        <v>1.1837292779111434E-2</v>
      </c>
      <c r="V24" s="191">
        <f t="shared" si="19"/>
        <v>8.8175359594413055E-3</v>
      </c>
      <c r="W24" s="191">
        <f t="shared" si="19"/>
        <v>1.210790015157362E-2</v>
      </c>
      <c r="X24" s="191">
        <f t="shared" si="19"/>
        <v>1.4213369488863788E-2</v>
      </c>
      <c r="Y24" s="191">
        <f t="shared" si="19"/>
        <v>1.5769524758236415E-2</v>
      </c>
      <c r="Z24" s="191">
        <f t="shared" si="19"/>
        <v>1.3732095890375166E-2</v>
      </c>
      <c r="AA24" s="191">
        <f t="shared" si="19"/>
        <v>1.4725595448830286E-2</v>
      </c>
      <c r="AB24" s="191">
        <f t="shared" si="19"/>
        <v>1.4385178353302604E-2</v>
      </c>
      <c r="AC24" s="191">
        <f t="shared" ref="AC24:AD24" si="20">AC7/AC$15</f>
        <v>1.5692523516316833E-2</v>
      </c>
      <c r="AD24" s="191">
        <f t="shared" si="20"/>
        <v>1.6228927339306226E-2</v>
      </c>
      <c r="AE24" s="191">
        <f t="shared" ref="AE24" si="21">AE7/AE$15</f>
        <v>1.5174062938491793E-2</v>
      </c>
      <c r="AF24" s="15"/>
      <c r="AG24" s="15"/>
      <c r="AH24" s="15"/>
      <c r="AI24" s="15"/>
      <c r="AJ24" s="15"/>
    </row>
    <row r="25" spans="1:36" s="242" customFormat="1" ht="28.5" customHeight="1" x14ac:dyDescent="0.2">
      <c r="A25" s="155"/>
      <c r="B25" s="215" t="s">
        <v>17</v>
      </c>
      <c r="C25" s="191">
        <f t="shared" ref="C25:AB25" si="22">C8/C$15</f>
        <v>0.79443345790086417</v>
      </c>
      <c r="D25" s="191">
        <f t="shared" si="22"/>
        <v>0.78397346593809714</v>
      </c>
      <c r="E25" s="191">
        <f t="shared" si="22"/>
        <v>0.70196166717768449</v>
      </c>
      <c r="F25" s="191">
        <f t="shared" si="22"/>
        <v>0.76321970503158931</v>
      </c>
      <c r="G25" s="191">
        <f t="shared" si="22"/>
        <v>0.76346184271835893</v>
      </c>
      <c r="H25" s="191">
        <f t="shared" si="22"/>
        <v>0.78094841316687058</v>
      </c>
      <c r="I25" s="191">
        <f t="shared" si="22"/>
        <v>0.82443535336856766</v>
      </c>
      <c r="J25" s="191">
        <f t="shared" si="22"/>
        <v>0.85156169644740387</v>
      </c>
      <c r="K25" s="191">
        <f t="shared" si="22"/>
        <v>0.8438316452304756</v>
      </c>
      <c r="L25" s="191">
        <f t="shared" si="22"/>
        <v>0.86615427062710559</v>
      </c>
      <c r="M25" s="191">
        <f t="shared" si="22"/>
        <v>0.90400284872419989</v>
      </c>
      <c r="N25" s="191">
        <f t="shared" si="22"/>
        <v>0.90599909034069481</v>
      </c>
      <c r="O25" s="191">
        <f t="shared" si="22"/>
        <v>0.8769792446990351</v>
      </c>
      <c r="P25" s="191">
        <f t="shared" si="22"/>
        <v>0.89537857710661195</v>
      </c>
      <c r="Q25" s="191">
        <f t="shared" si="22"/>
        <v>0.89689461619046928</v>
      </c>
      <c r="R25" s="191">
        <f t="shared" si="22"/>
        <v>0.86714650850569341</v>
      </c>
      <c r="S25" s="191">
        <f t="shared" si="22"/>
        <v>0.89532863742984115</v>
      </c>
      <c r="T25" s="191">
        <f t="shared" si="22"/>
        <v>0.87782247662651725</v>
      </c>
      <c r="U25" s="191">
        <f t="shared" si="22"/>
        <v>0.91369979854762651</v>
      </c>
      <c r="V25" s="191">
        <f t="shared" si="22"/>
        <v>0.92435156251265771</v>
      </c>
      <c r="W25" s="191">
        <f t="shared" si="22"/>
        <v>0.92255495868506676</v>
      </c>
      <c r="X25" s="191">
        <f t="shared" si="22"/>
        <v>0.91587450313563135</v>
      </c>
      <c r="Y25" s="191">
        <f t="shared" si="22"/>
        <v>0.91744662756843154</v>
      </c>
      <c r="Z25" s="191">
        <f t="shared" si="22"/>
        <v>0.91191933713630458</v>
      </c>
      <c r="AA25" s="191">
        <f t="shared" si="22"/>
        <v>0.91269546147592406</v>
      </c>
      <c r="AB25" s="191">
        <f t="shared" si="22"/>
        <v>0.91550816695208603</v>
      </c>
      <c r="AC25" s="191">
        <f t="shared" ref="AC25:AD25" si="23">AC8/AC$15</f>
        <v>0.91235221942791078</v>
      </c>
      <c r="AD25" s="191">
        <f t="shared" si="23"/>
        <v>0.90463019564906155</v>
      </c>
      <c r="AE25" s="191">
        <f t="shared" ref="AE25" si="24">AE8/AE$15</f>
        <v>0.90386526366862696</v>
      </c>
      <c r="AF25" s="15"/>
      <c r="AG25" s="15"/>
      <c r="AH25" s="15"/>
      <c r="AI25" s="15"/>
      <c r="AJ25" s="15"/>
    </row>
    <row r="26" spans="1:36" ht="36" x14ac:dyDescent="0.2">
      <c r="A26" s="155"/>
      <c r="B26" s="215" t="s">
        <v>18</v>
      </c>
      <c r="C26" s="191">
        <f t="shared" ref="C26:AB26" si="25">C9/C$15</f>
        <v>0.12212867827019118</v>
      </c>
      <c r="D26" s="191">
        <f t="shared" si="25"/>
        <v>0.13453326281713557</v>
      </c>
      <c r="E26" s="191">
        <f t="shared" si="25"/>
        <v>0.15196971884813007</v>
      </c>
      <c r="F26" s="191">
        <f t="shared" si="25"/>
        <v>0.12853844405677076</v>
      </c>
      <c r="G26" s="191">
        <f t="shared" si="25"/>
        <v>0.13871624875654065</v>
      </c>
      <c r="H26" s="191">
        <f t="shared" si="25"/>
        <v>0.13375406022137831</v>
      </c>
      <c r="I26" s="191">
        <f t="shared" si="25"/>
        <v>0.10137500330465173</v>
      </c>
      <c r="J26" s="191">
        <f t="shared" si="25"/>
        <v>7.5901469079485223E-2</v>
      </c>
      <c r="K26" s="191">
        <f t="shared" si="25"/>
        <v>7.9205765414616616E-2</v>
      </c>
      <c r="L26" s="191">
        <f t="shared" si="25"/>
        <v>6.3344639965542668E-2</v>
      </c>
      <c r="M26" s="191">
        <f t="shared" si="25"/>
        <v>3.4507769774922703E-2</v>
      </c>
      <c r="N26" s="191">
        <f t="shared" si="25"/>
        <v>3.1833178226705929E-2</v>
      </c>
      <c r="O26" s="191">
        <f t="shared" si="25"/>
        <v>3.4640499782999719E-2</v>
      </c>
      <c r="P26" s="191">
        <f t="shared" si="25"/>
        <v>3.6164265766481823E-2</v>
      </c>
      <c r="Q26" s="191">
        <f t="shared" si="25"/>
        <v>3.1806346857710041E-2</v>
      </c>
      <c r="R26" s="191">
        <f t="shared" si="25"/>
        <v>1.8116575420529239E-2</v>
      </c>
      <c r="S26" s="191">
        <f t="shared" si="25"/>
        <v>2.1561241984433249E-2</v>
      </c>
      <c r="T26" s="191">
        <f t="shared" si="25"/>
        <v>2.0863772732174438E-2</v>
      </c>
      <c r="U26" s="191">
        <f t="shared" si="25"/>
        <v>1.818905085483611E-2</v>
      </c>
      <c r="V26" s="191">
        <f t="shared" si="25"/>
        <v>2.130804446071502E-2</v>
      </c>
      <c r="W26" s="191">
        <f t="shared" si="25"/>
        <v>2.1191351529023159E-2</v>
      </c>
      <c r="X26" s="191">
        <f t="shared" si="25"/>
        <v>2.4514991535725724E-2</v>
      </c>
      <c r="Y26" s="191">
        <f t="shared" si="25"/>
        <v>2.0577985920863597E-2</v>
      </c>
      <c r="Z26" s="191">
        <f t="shared" si="25"/>
        <v>2.0388123813520748E-2</v>
      </c>
      <c r="AA26" s="191">
        <f t="shared" si="25"/>
        <v>2.0770270614214274E-2</v>
      </c>
      <c r="AB26" s="191">
        <f t="shared" si="25"/>
        <v>1.864294760189894E-2</v>
      </c>
      <c r="AC26" s="191">
        <f t="shared" ref="AC26:AD26" si="26">AC9/AC$15</f>
        <v>2.0299945248604821E-2</v>
      </c>
      <c r="AD26" s="191">
        <f t="shared" si="26"/>
        <v>2.3045067511268922E-2</v>
      </c>
      <c r="AE26" s="191">
        <f t="shared" ref="AE26" si="27">AE9/AE$15</f>
        <v>2.428855578638622E-2</v>
      </c>
      <c r="AF26" s="15"/>
      <c r="AG26" s="15"/>
      <c r="AH26" s="15"/>
      <c r="AI26" s="15"/>
      <c r="AJ26" s="15"/>
    </row>
    <row r="27" spans="1:36" x14ac:dyDescent="0.2">
      <c r="A27" s="156"/>
      <c r="B27" s="10" t="s">
        <v>11</v>
      </c>
      <c r="C27" s="11">
        <f t="shared" ref="C27:AB27" si="28">C10/C$15</f>
        <v>0.97879306159556689</v>
      </c>
      <c r="D27" s="11">
        <f t="shared" si="28"/>
        <v>0.97997852975864508</v>
      </c>
      <c r="E27" s="11">
        <f t="shared" si="28"/>
        <v>0.96173516055770247</v>
      </c>
      <c r="F27" s="11">
        <f t="shared" si="28"/>
        <v>0.96744271035121721</v>
      </c>
      <c r="G27" s="11">
        <f t="shared" si="28"/>
        <v>0.96501824744786635</v>
      </c>
      <c r="H27" s="11">
        <f t="shared" si="28"/>
        <v>0.96420488938559712</v>
      </c>
      <c r="I27" s="11">
        <f t="shared" si="28"/>
        <v>0.96598732749486171</v>
      </c>
      <c r="J27" s="11">
        <f t="shared" si="28"/>
        <v>0.96366494658976809</v>
      </c>
      <c r="K27" s="11">
        <f t="shared" si="28"/>
        <v>0.96316933823962858</v>
      </c>
      <c r="L27" s="11">
        <f t="shared" si="28"/>
        <v>0.96608249290050296</v>
      </c>
      <c r="M27" s="11">
        <f t="shared" si="28"/>
        <v>0.96862798346602741</v>
      </c>
      <c r="N27" s="11">
        <f t="shared" si="28"/>
        <v>0.97073134266399197</v>
      </c>
      <c r="O27" s="11">
        <f t="shared" si="28"/>
        <v>0.97200814802408009</v>
      </c>
      <c r="P27" s="11">
        <f t="shared" si="28"/>
        <v>0.97352459954507986</v>
      </c>
      <c r="Q27" s="11">
        <f t="shared" si="28"/>
        <v>0.97201690081546888</v>
      </c>
      <c r="R27" s="11">
        <f t="shared" si="28"/>
        <v>0.96805459176062303</v>
      </c>
      <c r="S27" s="11">
        <f t="shared" si="28"/>
        <v>0.96905187012861249</v>
      </c>
      <c r="T27" s="11">
        <f t="shared" si="28"/>
        <v>0.96755708120072215</v>
      </c>
      <c r="U27" s="11">
        <f t="shared" si="28"/>
        <v>0.96704394983640662</v>
      </c>
      <c r="V27" s="11">
        <f t="shared" si="28"/>
        <v>0.96491017749434393</v>
      </c>
      <c r="W27" s="11">
        <f t="shared" si="28"/>
        <v>0.96469147039247893</v>
      </c>
      <c r="X27" s="11">
        <f t="shared" si="28"/>
        <v>0.96360167872851121</v>
      </c>
      <c r="Y27" s="11">
        <f t="shared" si="28"/>
        <v>0.96218413684443671</v>
      </c>
      <c r="Z27" s="11">
        <f t="shared" si="28"/>
        <v>0.96117949016099935</v>
      </c>
      <c r="AA27" s="11">
        <f t="shared" si="28"/>
        <v>0.95690270100824981</v>
      </c>
      <c r="AB27" s="11">
        <f t="shared" si="28"/>
        <v>0.95646818605558215</v>
      </c>
      <c r="AC27" s="11">
        <f t="shared" ref="AC27:AD27" si="29">AC10/AC$15</f>
        <v>0.95697274970418389</v>
      </c>
      <c r="AD27" s="11">
        <f t="shared" si="29"/>
        <v>0.95873173714076865</v>
      </c>
      <c r="AE27" s="11">
        <f t="shared" ref="AE27" si="30">AE10/AE$15</f>
        <v>0.95875885516105497</v>
      </c>
      <c r="AF27" s="15"/>
      <c r="AG27" s="15"/>
      <c r="AH27" s="15"/>
      <c r="AI27" s="15"/>
      <c r="AJ27" s="15"/>
    </row>
    <row r="28" spans="1:36" x14ac:dyDescent="0.2">
      <c r="A28" s="130" t="s">
        <v>14</v>
      </c>
      <c r="B28" s="237" t="s">
        <v>6</v>
      </c>
      <c r="C28" s="191">
        <f t="shared" ref="C28:AB28" si="31">C11/C$15</f>
        <v>1.5946722429835982E-3</v>
      </c>
      <c r="D28" s="191">
        <f t="shared" si="31"/>
        <v>1.9572845403016651E-3</v>
      </c>
      <c r="E28" s="191">
        <f t="shared" si="31"/>
        <v>2.257505830400615E-3</v>
      </c>
      <c r="F28" s="191">
        <f t="shared" si="31"/>
        <v>1.6400030598672196E-3</v>
      </c>
      <c r="G28" s="191">
        <f t="shared" si="31"/>
        <v>1.5279748700473435E-3</v>
      </c>
      <c r="H28" s="191">
        <f t="shared" si="31"/>
        <v>1.8723401595744393E-3</v>
      </c>
      <c r="I28" s="191">
        <f t="shared" si="31"/>
        <v>1.7950525190776803E-3</v>
      </c>
      <c r="J28" s="191">
        <f t="shared" si="31"/>
        <v>2.6510899817226313E-3</v>
      </c>
      <c r="K28" s="191">
        <f t="shared" si="31"/>
        <v>2.9426950905308887E-3</v>
      </c>
      <c r="L28" s="191">
        <f t="shared" si="31"/>
        <v>3.104195449371668E-3</v>
      </c>
      <c r="M28" s="191">
        <f t="shared" si="31"/>
        <v>1.7675321840013392E-3</v>
      </c>
      <c r="N28" s="191">
        <f t="shared" si="31"/>
        <v>1.9064547357783394E-3</v>
      </c>
      <c r="O28" s="191">
        <f t="shared" si="31"/>
        <v>1.9271504882369967E-3</v>
      </c>
      <c r="P28" s="191">
        <f t="shared" si="31"/>
        <v>1.9934778522823233E-3</v>
      </c>
      <c r="Q28" s="191">
        <f t="shared" si="31"/>
        <v>2.5839727493685047E-3</v>
      </c>
      <c r="R28" s="191">
        <f t="shared" si="31"/>
        <v>2.7677063793106198E-3</v>
      </c>
      <c r="S28" s="191">
        <f t="shared" si="31"/>
        <v>2.6995147400385227E-3</v>
      </c>
      <c r="T28" s="191">
        <f t="shared" si="31"/>
        <v>4.5924735921144154E-3</v>
      </c>
      <c r="U28" s="191">
        <f t="shared" si="31"/>
        <v>4.7004127538554149E-3</v>
      </c>
      <c r="V28" s="191">
        <f t="shared" si="31"/>
        <v>3.5322975874253443E-3</v>
      </c>
      <c r="W28" s="191">
        <f t="shared" si="31"/>
        <v>3.6748753880827961E-3</v>
      </c>
      <c r="X28" s="191">
        <f t="shared" si="31"/>
        <v>3.4000511276477893E-3</v>
      </c>
      <c r="Y28" s="191">
        <f t="shared" si="31"/>
        <v>3.2741884397787511E-3</v>
      </c>
      <c r="Z28" s="191">
        <f t="shared" si="31"/>
        <v>3.3263750802441606E-3</v>
      </c>
      <c r="AA28" s="191">
        <f t="shared" si="31"/>
        <v>3.6107068068780552E-3</v>
      </c>
      <c r="AB28" s="191">
        <f t="shared" si="31"/>
        <v>3.8378104347636249E-3</v>
      </c>
      <c r="AC28" s="191">
        <f t="shared" ref="AC28:AD28" si="32">AC11/AC$15</f>
        <v>3.7175214091811552E-3</v>
      </c>
      <c r="AD28" s="191">
        <f t="shared" si="32"/>
        <v>3.2735822963269792E-3</v>
      </c>
      <c r="AE28" s="191">
        <f t="shared" ref="AE28" si="33">AE11/AE$15</f>
        <v>3.3438363203210082E-3</v>
      </c>
      <c r="AF28" s="15"/>
      <c r="AG28" s="15"/>
      <c r="AH28" s="15"/>
      <c r="AI28" s="15"/>
      <c r="AJ28" s="15"/>
    </row>
    <row r="29" spans="1:36" x14ac:dyDescent="0.2">
      <c r="A29" s="131"/>
      <c r="B29" s="237" t="s">
        <v>13</v>
      </c>
      <c r="C29" s="191">
        <f t="shared" ref="C29:AB29" si="34">C12/C$15</f>
        <v>5.2478005531029007E-4</v>
      </c>
      <c r="D29" s="191">
        <f t="shared" si="34"/>
        <v>5.2754128003486332E-4</v>
      </c>
      <c r="E29" s="191">
        <f t="shared" si="34"/>
        <v>1.0486817214659851E-3</v>
      </c>
      <c r="F29" s="191">
        <f t="shared" si="34"/>
        <v>9.1474649738571164E-4</v>
      </c>
      <c r="G29" s="191">
        <f t="shared" si="34"/>
        <v>1.0821310429574565E-3</v>
      </c>
      <c r="H29" s="191">
        <f t="shared" si="34"/>
        <v>7.394030666713925E-4</v>
      </c>
      <c r="I29" s="191">
        <f t="shared" si="34"/>
        <v>7.1208587794933226E-4</v>
      </c>
      <c r="J29" s="191">
        <f t="shared" si="34"/>
        <v>6.8812960647689464E-4</v>
      </c>
      <c r="K29" s="191">
        <f t="shared" si="34"/>
        <v>6.8600516168410659E-4</v>
      </c>
      <c r="L29" s="191">
        <f t="shared" si="34"/>
        <v>5.9725659958897548E-4</v>
      </c>
      <c r="M29" s="191">
        <f t="shared" si="34"/>
        <v>6.5184827813381167E-4</v>
      </c>
      <c r="N29" s="191">
        <f t="shared" si="34"/>
        <v>5.6243090786529059E-4</v>
      </c>
      <c r="O29" s="191">
        <f t="shared" si="34"/>
        <v>5.8472758273760432E-4</v>
      </c>
      <c r="P29" s="191">
        <f t="shared" si="34"/>
        <v>6.3634756657398824E-4</v>
      </c>
      <c r="Q29" s="191">
        <f t="shared" si="34"/>
        <v>6.3141009246180102E-4</v>
      </c>
      <c r="R29" s="191">
        <f t="shared" si="34"/>
        <v>5.7530664379048895E-4</v>
      </c>
      <c r="S29" s="191">
        <f t="shared" si="34"/>
        <v>4.909413946976597E-4</v>
      </c>
      <c r="T29" s="191">
        <f t="shared" si="34"/>
        <v>5.3108548291878996E-4</v>
      </c>
      <c r="U29" s="191">
        <f t="shared" si="34"/>
        <v>5.8371191198339364E-4</v>
      </c>
      <c r="V29" s="191">
        <f t="shared" si="34"/>
        <v>5.8562374697811615E-4</v>
      </c>
      <c r="W29" s="191">
        <f t="shared" si="34"/>
        <v>5.7552682367489677E-4</v>
      </c>
      <c r="X29" s="191">
        <f t="shared" si="34"/>
        <v>5.5313944655891942E-4</v>
      </c>
      <c r="Y29" s="191">
        <f t="shared" si="34"/>
        <v>5.7142043282503471E-4</v>
      </c>
      <c r="Z29" s="191">
        <f t="shared" si="34"/>
        <v>5.8715071911511754E-4</v>
      </c>
      <c r="AA29" s="191">
        <f t="shared" si="34"/>
        <v>4.8765784833500268E-4</v>
      </c>
      <c r="AB29" s="191">
        <f t="shared" si="34"/>
        <v>5.6311709727977974E-4</v>
      </c>
      <c r="AC29" s="191">
        <f t="shared" ref="AC29:AD29" si="35">AC12/AC$15</f>
        <v>5.8315923950117581E-4</v>
      </c>
      <c r="AD29" s="191">
        <f t="shared" si="35"/>
        <v>5.4265899152300379E-4</v>
      </c>
      <c r="AE29" s="191">
        <f t="shared" ref="AE29" si="36">AE12/AE$15</f>
        <v>5.0421630275779956E-4</v>
      </c>
      <c r="AF29" s="15"/>
      <c r="AG29" s="15"/>
      <c r="AH29" s="15"/>
      <c r="AI29" s="15"/>
      <c r="AJ29" s="15"/>
    </row>
    <row r="30" spans="1:36" x14ac:dyDescent="0.2">
      <c r="A30" s="132"/>
      <c r="B30" s="243" t="s">
        <v>11</v>
      </c>
      <c r="C30" s="191">
        <f t="shared" ref="C30:AB30" si="37">C13/C$15</f>
        <v>2.1194522982938883E-3</v>
      </c>
      <c r="D30" s="191">
        <f t="shared" si="37"/>
        <v>2.4848258203365283E-3</v>
      </c>
      <c r="E30" s="191">
        <f t="shared" si="37"/>
        <v>3.3061875518666001E-3</v>
      </c>
      <c r="F30" s="191">
        <f t="shared" si="37"/>
        <v>2.5547495572529311E-3</v>
      </c>
      <c r="G30" s="191">
        <f t="shared" si="37"/>
        <v>2.6101059130048E-3</v>
      </c>
      <c r="H30" s="191">
        <f t="shared" si="37"/>
        <v>2.6117432262458321E-3</v>
      </c>
      <c r="I30" s="191">
        <f t="shared" si="37"/>
        <v>2.5071383970270127E-3</v>
      </c>
      <c r="J30" s="191">
        <f t="shared" si="37"/>
        <v>3.339219588199526E-3</v>
      </c>
      <c r="K30" s="191">
        <f t="shared" si="37"/>
        <v>3.6287002522149949E-3</v>
      </c>
      <c r="L30" s="191">
        <f t="shared" si="37"/>
        <v>3.7014520489606433E-3</v>
      </c>
      <c r="M30" s="191">
        <f t="shared" si="37"/>
        <v>2.4193804621351509E-3</v>
      </c>
      <c r="N30" s="191">
        <f t="shared" si="37"/>
        <v>2.4688856436436302E-3</v>
      </c>
      <c r="O30" s="191">
        <f t="shared" si="37"/>
        <v>2.5118780709746011E-3</v>
      </c>
      <c r="P30" s="191">
        <f t="shared" si="37"/>
        <v>2.6298254188563117E-3</v>
      </c>
      <c r="Q30" s="191">
        <f t="shared" si="37"/>
        <v>3.2153828418303053E-3</v>
      </c>
      <c r="R30" s="191">
        <f t="shared" si="37"/>
        <v>3.3430130231011084E-3</v>
      </c>
      <c r="S30" s="191">
        <f t="shared" si="37"/>
        <v>3.1904561347361826E-3</v>
      </c>
      <c r="T30" s="191">
        <f t="shared" si="37"/>
        <v>5.123559075033206E-3</v>
      </c>
      <c r="U30" s="191">
        <f t="shared" si="37"/>
        <v>5.284124665838808E-3</v>
      </c>
      <c r="V30" s="191">
        <f t="shared" si="37"/>
        <v>4.1179213344034607E-3</v>
      </c>
      <c r="W30" s="191">
        <f t="shared" si="37"/>
        <v>4.2504022117576933E-3</v>
      </c>
      <c r="X30" s="191">
        <f t="shared" si="37"/>
        <v>3.9531905742067087E-3</v>
      </c>
      <c r="Y30" s="191">
        <f t="shared" si="37"/>
        <v>3.845608872603786E-3</v>
      </c>
      <c r="Z30" s="191">
        <f t="shared" si="37"/>
        <v>3.9135257993592777E-3</v>
      </c>
      <c r="AA30" s="191">
        <f t="shared" si="37"/>
        <v>4.0983646552130585E-3</v>
      </c>
      <c r="AB30" s="191">
        <f t="shared" si="37"/>
        <v>4.4009275320434048E-3</v>
      </c>
      <c r="AC30" s="191">
        <f t="shared" ref="AC30:AD30" si="38">AC13/AC$15</f>
        <v>4.3006806486823312E-3</v>
      </c>
      <c r="AD30" s="191">
        <f t="shared" si="38"/>
        <v>3.8162412878499832E-3</v>
      </c>
      <c r="AE30" s="191">
        <f t="shared" ref="AE30" si="39">AE13/AE$15</f>
        <v>3.8480526230788075E-3</v>
      </c>
      <c r="AF30" s="15"/>
      <c r="AG30" s="15"/>
      <c r="AH30" s="15"/>
      <c r="AI30" s="15"/>
      <c r="AJ30" s="15"/>
    </row>
    <row r="31" spans="1:36" ht="15" customHeight="1" x14ac:dyDescent="0.2">
      <c r="A31" s="212" t="s">
        <v>0</v>
      </c>
      <c r="B31" s="212"/>
      <c r="C31" s="11">
        <f t="shared" ref="C31:AB31" si="40">C14/C$15</f>
        <v>1.9087486106139209E-2</v>
      </c>
      <c r="D31" s="11">
        <f t="shared" si="40"/>
        <v>1.7536644421018422E-2</v>
      </c>
      <c r="E31" s="11">
        <f t="shared" si="40"/>
        <v>3.4958651890431014E-2</v>
      </c>
      <c r="F31" s="11">
        <f t="shared" si="40"/>
        <v>3.000254009152983E-2</v>
      </c>
      <c r="G31" s="11">
        <f t="shared" si="40"/>
        <v>3.2371646639128795E-2</v>
      </c>
      <c r="H31" s="11">
        <f t="shared" si="40"/>
        <v>3.3183367388156977E-2</v>
      </c>
      <c r="I31" s="11">
        <f t="shared" si="40"/>
        <v>3.1505534108111258E-2</v>
      </c>
      <c r="J31" s="11">
        <f t="shared" si="40"/>
        <v>3.299583382203243E-2</v>
      </c>
      <c r="K31" s="11">
        <f t="shared" si="40"/>
        <v>3.320196150815638E-2</v>
      </c>
      <c r="L31" s="11">
        <f t="shared" si="40"/>
        <v>3.0216055050536268E-2</v>
      </c>
      <c r="M31" s="11">
        <f t="shared" si="40"/>
        <v>2.8952636071837408E-2</v>
      </c>
      <c r="N31" s="11">
        <f t="shared" si="40"/>
        <v>2.6799771692364392E-2</v>
      </c>
      <c r="O31" s="11">
        <f t="shared" si="40"/>
        <v>2.5479973904945271E-2</v>
      </c>
      <c r="P31" s="11">
        <f t="shared" si="40"/>
        <v>2.3845575036063819E-2</v>
      </c>
      <c r="Q31" s="11">
        <f t="shared" si="40"/>
        <v>2.4767716342700866E-2</v>
      </c>
      <c r="R31" s="11">
        <f t="shared" si="40"/>
        <v>2.8602395216275871E-2</v>
      </c>
      <c r="S31" s="11">
        <f t="shared" si="40"/>
        <v>2.7757673736651306E-2</v>
      </c>
      <c r="T31" s="11">
        <f t="shared" si="40"/>
        <v>2.731935972424451E-2</v>
      </c>
      <c r="U31" s="11">
        <f t="shared" si="40"/>
        <v>2.7671925497754636E-2</v>
      </c>
      <c r="V31" s="11">
        <f t="shared" si="40"/>
        <v>3.0971901171252546E-2</v>
      </c>
      <c r="W31" s="11">
        <f t="shared" si="40"/>
        <v>3.1058127395763337E-2</v>
      </c>
      <c r="X31" s="11">
        <f t="shared" si="40"/>
        <v>3.2445130697282124E-2</v>
      </c>
      <c r="Y31" s="11">
        <f t="shared" si="40"/>
        <v>3.3970254282959453E-2</v>
      </c>
      <c r="Z31" s="11">
        <f t="shared" si="40"/>
        <v>3.4906984039641431E-2</v>
      </c>
      <c r="AA31" s="11">
        <f t="shared" si="40"/>
        <v>3.8998934336537193E-2</v>
      </c>
      <c r="AB31" s="11">
        <f t="shared" si="40"/>
        <v>3.9130886412374499E-2</v>
      </c>
      <c r="AC31" s="11">
        <f t="shared" ref="AC31:AD31" si="41">AC14/AC$15</f>
        <v>3.8726569647133835E-2</v>
      </c>
      <c r="AD31" s="11">
        <f t="shared" si="41"/>
        <v>3.7452021571381326E-2</v>
      </c>
      <c r="AE31" s="11">
        <f t="shared" ref="AE31" si="42">AE14/AE$15</f>
        <v>3.7393092215866369E-2</v>
      </c>
      <c r="AF31" s="15"/>
      <c r="AG31" s="15"/>
      <c r="AH31" s="15"/>
      <c r="AI31" s="15"/>
      <c r="AJ31" s="15"/>
    </row>
    <row r="32" spans="1:36" ht="15" x14ac:dyDescent="0.2">
      <c r="A32" s="136" t="s">
        <v>12</v>
      </c>
      <c r="B32" s="136"/>
      <c r="C32" s="11">
        <f t="shared" ref="C32:AB32" si="43">C15/C$15</f>
        <v>1</v>
      </c>
      <c r="D32" s="11">
        <f t="shared" si="43"/>
        <v>1</v>
      </c>
      <c r="E32" s="11">
        <f t="shared" si="43"/>
        <v>1</v>
      </c>
      <c r="F32" s="11">
        <f t="shared" si="43"/>
        <v>1</v>
      </c>
      <c r="G32" s="11">
        <f t="shared" si="43"/>
        <v>1</v>
      </c>
      <c r="H32" s="11">
        <f t="shared" si="43"/>
        <v>1</v>
      </c>
      <c r="I32" s="11">
        <f t="shared" si="43"/>
        <v>1</v>
      </c>
      <c r="J32" s="11">
        <f t="shared" si="43"/>
        <v>1</v>
      </c>
      <c r="K32" s="11">
        <f t="shared" si="43"/>
        <v>1</v>
      </c>
      <c r="L32" s="11">
        <f t="shared" si="43"/>
        <v>1</v>
      </c>
      <c r="M32" s="11">
        <f t="shared" si="43"/>
        <v>1</v>
      </c>
      <c r="N32" s="11">
        <f t="shared" si="43"/>
        <v>1</v>
      </c>
      <c r="O32" s="11">
        <f t="shared" si="43"/>
        <v>1</v>
      </c>
      <c r="P32" s="11">
        <f t="shared" si="43"/>
        <v>1</v>
      </c>
      <c r="Q32" s="11">
        <f t="shared" si="43"/>
        <v>1</v>
      </c>
      <c r="R32" s="11">
        <f t="shared" si="43"/>
        <v>1</v>
      </c>
      <c r="S32" s="11">
        <f t="shared" si="43"/>
        <v>1</v>
      </c>
      <c r="T32" s="11">
        <f t="shared" si="43"/>
        <v>1</v>
      </c>
      <c r="U32" s="11">
        <f t="shared" si="43"/>
        <v>1</v>
      </c>
      <c r="V32" s="11">
        <f t="shared" si="43"/>
        <v>1</v>
      </c>
      <c r="W32" s="11">
        <f t="shared" si="43"/>
        <v>1</v>
      </c>
      <c r="X32" s="11">
        <f t="shared" si="43"/>
        <v>1</v>
      </c>
      <c r="Y32" s="11">
        <f t="shared" si="43"/>
        <v>1</v>
      </c>
      <c r="Z32" s="11">
        <f t="shared" si="43"/>
        <v>1</v>
      </c>
      <c r="AA32" s="11">
        <f t="shared" si="43"/>
        <v>1</v>
      </c>
      <c r="AB32" s="11">
        <f t="shared" si="43"/>
        <v>1</v>
      </c>
      <c r="AC32" s="11">
        <f t="shared" ref="AC32:AD32" si="44">AC15/AC$15</f>
        <v>1</v>
      </c>
      <c r="AD32" s="11">
        <f t="shared" si="44"/>
        <v>1</v>
      </c>
      <c r="AE32" s="11">
        <f t="shared" ref="AE32" si="45">AE15/AE$15</f>
        <v>1</v>
      </c>
      <c r="AF32" s="15"/>
      <c r="AG32" s="15"/>
      <c r="AH32" s="15"/>
      <c r="AI32" s="15"/>
      <c r="AJ32" s="15"/>
    </row>
    <row r="33" spans="3:36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3:36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3:36" x14ac:dyDescent="0.2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3:36" x14ac:dyDescent="0.2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</sheetData>
  <mergeCells count="15">
    <mergeCell ref="AF3:AO3"/>
    <mergeCell ref="A32:B32"/>
    <mergeCell ref="A14:B14"/>
    <mergeCell ref="A15:B15"/>
    <mergeCell ref="A20:A21"/>
    <mergeCell ref="A28:A30"/>
    <mergeCell ref="B20:B21"/>
    <mergeCell ref="A22:A27"/>
    <mergeCell ref="A31:B31"/>
    <mergeCell ref="A11:A13"/>
    <mergeCell ref="A3:A4"/>
    <mergeCell ref="B3:B4"/>
    <mergeCell ref="A5:A10"/>
    <mergeCell ref="C20:AE20"/>
    <mergeCell ref="C3:AE3"/>
  </mergeCells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="80" zoomScaleNormal="80" workbookViewId="0"/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  <col min="36" max="40" width="10.5703125" customWidth="1"/>
    <col min="41" max="41" width="17.42578125" bestFit="1" customWidth="1"/>
  </cols>
  <sheetData>
    <row r="1" spans="1:41" ht="15.75" x14ac:dyDescent="0.25">
      <c r="A1" s="1" t="s">
        <v>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41" ht="13.5" thickBot="1" x14ac:dyDescent="0.2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41" ht="14.1" customHeight="1" x14ac:dyDescent="0.2">
      <c r="A3" s="137" t="s">
        <v>1</v>
      </c>
      <c r="B3" s="148" t="s">
        <v>2</v>
      </c>
      <c r="C3" s="149" t="s">
        <v>21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46" t="s">
        <v>5</v>
      </c>
      <c r="AG3" s="147"/>
      <c r="AH3" s="147"/>
      <c r="AI3" s="147"/>
      <c r="AJ3" s="147"/>
      <c r="AK3" s="147"/>
      <c r="AL3" s="147"/>
      <c r="AM3" s="147"/>
      <c r="AN3" s="147"/>
      <c r="AO3" s="159"/>
    </row>
    <row r="4" spans="1:41" ht="24" x14ac:dyDescent="0.2">
      <c r="A4" s="137"/>
      <c r="B4" s="148"/>
      <c r="C4" s="38">
        <v>1990</v>
      </c>
      <c r="D4" s="38">
        <v>1991</v>
      </c>
      <c r="E4" s="38">
        <v>1992</v>
      </c>
      <c r="F4" s="38">
        <v>1993</v>
      </c>
      <c r="G4" s="38">
        <v>1994</v>
      </c>
      <c r="H4" s="38">
        <v>1995</v>
      </c>
      <c r="I4" s="38">
        <v>1996</v>
      </c>
      <c r="J4" s="38">
        <v>1997</v>
      </c>
      <c r="K4" s="38">
        <v>1998</v>
      </c>
      <c r="L4" s="38">
        <v>1999</v>
      </c>
      <c r="M4" s="38">
        <v>2000</v>
      </c>
      <c r="N4" s="38">
        <v>2001</v>
      </c>
      <c r="O4" s="38">
        <v>2002</v>
      </c>
      <c r="P4" s="38">
        <v>2003</v>
      </c>
      <c r="Q4" s="38">
        <v>2004</v>
      </c>
      <c r="R4" s="38">
        <v>2005</v>
      </c>
      <c r="S4" s="38">
        <v>2006</v>
      </c>
      <c r="T4" s="38">
        <v>2007</v>
      </c>
      <c r="U4" s="38">
        <v>2008</v>
      </c>
      <c r="V4" s="38">
        <v>2009</v>
      </c>
      <c r="W4" s="38">
        <v>2010</v>
      </c>
      <c r="X4" s="38">
        <v>2011</v>
      </c>
      <c r="Y4" s="38">
        <v>2012</v>
      </c>
      <c r="Z4" s="38">
        <v>2013</v>
      </c>
      <c r="AA4" s="38">
        <v>2014</v>
      </c>
      <c r="AB4" s="38">
        <v>2015</v>
      </c>
      <c r="AC4" s="38">
        <v>2016</v>
      </c>
      <c r="AD4" s="38">
        <v>2017</v>
      </c>
      <c r="AE4" s="94">
        <v>2018</v>
      </c>
      <c r="AF4" s="93" t="s">
        <v>58</v>
      </c>
      <c r="AG4" s="63" t="s">
        <v>56</v>
      </c>
      <c r="AH4" s="39" t="s">
        <v>50</v>
      </c>
      <c r="AI4" s="35" t="s">
        <v>51</v>
      </c>
      <c r="AJ4" s="35" t="s">
        <v>23</v>
      </c>
      <c r="AK4" s="35" t="s">
        <v>24</v>
      </c>
      <c r="AL4" s="35" t="s">
        <v>25</v>
      </c>
      <c r="AM4" s="35" t="s">
        <v>52</v>
      </c>
      <c r="AN4" s="62" t="s">
        <v>57</v>
      </c>
      <c r="AO4" s="83" t="s">
        <v>59</v>
      </c>
    </row>
    <row r="5" spans="1:41" ht="24" x14ac:dyDescent="0.2">
      <c r="A5" s="138" t="s">
        <v>3</v>
      </c>
      <c r="B5" s="215" t="s">
        <v>9</v>
      </c>
      <c r="C5" s="188">
        <v>0.22154213283270022</v>
      </c>
      <c r="D5" s="188">
        <v>0.19403689663125542</v>
      </c>
      <c r="E5" s="188">
        <v>0.17207387650441372</v>
      </c>
      <c r="F5" s="188">
        <v>0.15832804497403333</v>
      </c>
      <c r="G5" s="188">
        <v>9.8990650336568689E-2</v>
      </c>
      <c r="H5" s="188">
        <v>6.8276992199999997E-2</v>
      </c>
      <c r="I5" s="188">
        <v>6.0330547280000001E-2</v>
      </c>
      <c r="J5" s="188">
        <v>5.8558377460000005E-2</v>
      </c>
      <c r="K5" s="188">
        <v>6.5020682980000008E-2</v>
      </c>
      <c r="L5" s="188">
        <v>6.3496895940000006E-2</v>
      </c>
      <c r="M5" s="188">
        <v>5.9394032240000005E-2</v>
      </c>
      <c r="N5" s="188">
        <v>7.6968636380000011E-2</v>
      </c>
      <c r="O5" s="188">
        <v>8.7532860920000011E-2</v>
      </c>
      <c r="P5" s="188">
        <v>0.10197292578</v>
      </c>
      <c r="Q5" s="188">
        <v>0.11732174168000001</v>
      </c>
      <c r="R5" s="188">
        <v>0.26328644066225237</v>
      </c>
      <c r="S5" s="188">
        <v>0.14791396786333882</v>
      </c>
      <c r="T5" s="188">
        <v>0.21679605919623657</v>
      </c>
      <c r="U5" s="188">
        <v>9.9190261398415261E-2</v>
      </c>
      <c r="V5" s="188">
        <v>5.068479848894733E-2</v>
      </c>
      <c r="W5" s="188">
        <v>4.3366907626954269E-2</v>
      </c>
      <c r="X5" s="188">
        <v>4.1865235329093441E-2</v>
      </c>
      <c r="Y5" s="188">
        <v>3.7846444354774883E-2</v>
      </c>
      <c r="Z5" s="188">
        <v>8.2625781520100749E-2</v>
      </c>
      <c r="AA5" s="188">
        <v>4.8906782051834054E-2</v>
      </c>
      <c r="AB5" s="188">
        <v>4.5501607268180831E-2</v>
      </c>
      <c r="AC5" s="188">
        <v>4.1678681036310873E-2</v>
      </c>
      <c r="AD5" s="75">
        <v>6.243057541069514E-2</v>
      </c>
      <c r="AE5" s="76">
        <v>6.3575705459533338E-2</v>
      </c>
      <c r="AF5" s="189">
        <f>(AE5-AD5)/AD5</f>
        <v>1.8342455460406078E-2</v>
      </c>
      <c r="AG5" s="73">
        <f>(AD5-AC5)/AC5</f>
        <v>0.49790189752657993</v>
      </c>
      <c r="AH5" s="190">
        <f t="shared" ref="AH5:AH15" si="0">(AC5-AB5)/AB5</f>
        <v>-8.4017388865806536E-2</v>
      </c>
      <c r="AI5" s="191">
        <f t="shared" ref="AI5:AI15" si="1">(AC5-AA5)/AA5</f>
        <v>-0.14779342889218203</v>
      </c>
      <c r="AJ5" s="191">
        <f t="shared" ref="AJ5:AJ15" si="2">(Z5-$C5)/$C5</f>
        <v>-0.62704258344169483</v>
      </c>
      <c r="AK5" s="191">
        <f t="shared" ref="AK5:AK15" si="3">(AA5-$C5)/$C5</f>
        <v>-0.77924387823436503</v>
      </c>
      <c r="AL5" s="191">
        <f t="shared" ref="AL5:AL15" si="4">(AB5-$C5)/$C5</f>
        <v>-0.79461420414083561</v>
      </c>
      <c r="AM5" s="191">
        <f t="shared" ref="AM5:AM15" si="5">(AC5-$C5)/$C5</f>
        <v>-0.81187018241904829</v>
      </c>
      <c r="AN5" s="73">
        <f t="shared" ref="AN5:AN15" si="6">(AD5-C5)/C5</f>
        <v>-0.71819998926416306</v>
      </c>
      <c r="AO5" s="236">
        <f>(AE5-C5)/C5</f>
        <v>-0.713031085118499</v>
      </c>
    </row>
    <row r="6" spans="1:41" ht="24" x14ac:dyDescent="0.2">
      <c r="A6" s="139"/>
      <c r="B6" s="215" t="s">
        <v>10</v>
      </c>
      <c r="C6" s="188">
        <v>1.1921175999999998E-4</v>
      </c>
      <c r="D6" s="188">
        <v>1.2074536000000001E-4</v>
      </c>
      <c r="E6" s="188">
        <v>6.6361980000000011E-5</v>
      </c>
      <c r="F6" s="188">
        <v>9.7872879999999995E-5</v>
      </c>
      <c r="G6" s="188">
        <v>7.3750580000000004E-5</v>
      </c>
      <c r="H6" s="188">
        <v>1.645328754E-2</v>
      </c>
      <c r="I6" s="188">
        <v>5.1707357199999998E-3</v>
      </c>
      <c r="J6" s="188">
        <v>1.4290345800000001E-3</v>
      </c>
      <c r="K6" s="188">
        <v>4.81821692E-3</v>
      </c>
      <c r="L6" s="188">
        <v>6.2157037999999989E-3</v>
      </c>
      <c r="M6" s="188">
        <v>5.8742275599999996E-3</v>
      </c>
      <c r="N6" s="188">
        <v>7.737458479999999E-3</v>
      </c>
      <c r="O6" s="188">
        <v>1.8862707199999997E-3</v>
      </c>
      <c r="P6" s="188">
        <v>6.3072387799999984E-3</v>
      </c>
      <c r="Q6" s="188">
        <v>9.7889302000000013E-4</v>
      </c>
      <c r="R6" s="188">
        <v>1.6876054781001602E-3</v>
      </c>
      <c r="S6" s="188">
        <v>1.1193470862039035E-3</v>
      </c>
      <c r="T6" s="188">
        <v>5.4601766323044657E-4</v>
      </c>
      <c r="U6" s="188">
        <v>1.8974371531792799E-4</v>
      </c>
      <c r="V6" s="188">
        <v>2.0161475146295742E-4</v>
      </c>
      <c r="W6" s="188">
        <v>2.1032439767307238E-4</v>
      </c>
      <c r="X6" s="188">
        <v>1.8797576609788831E-3</v>
      </c>
      <c r="Y6" s="188">
        <v>3.4123404560082431E-3</v>
      </c>
      <c r="Z6" s="188">
        <v>9.4316467037623881E-4</v>
      </c>
      <c r="AA6" s="188">
        <v>9.339506343631265E-4</v>
      </c>
      <c r="AB6" s="188">
        <v>5.4901090627094572E-4</v>
      </c>
      <c r="AC6" s="188">
        <v>3.0494182375936056E-4</v>
      </c>
      <c r="AD6" s="75">
        <v>2.9315417418774865E-4</v>
      </c>
      <c r="AE6" s="76">
        <v>1.6407213348096001E-4</v>
      </c>
      <c r="AF6" s="189">
        <f t="shared" ref="AF6:AF15" si="7">(AE6-AD6)/AD6</f>
        <v>-0.44032134648752741</v>
      </c>
      <c r="AG6" s="73">
        <f>(AD6-AC6)/AC6</f>
        <v>-3.8655404582724373E-2</v>
      </c>
      <c r="AH6" s="190">
        <f t="shared" si="0"/>
        <v>-0.44456144627322419</v>
      </c>
      <c r="AI6" s="191">
        <f t="shared" si="1"/>
        <v>-0.67349256744463315</v>
      </c>
      <c r="AJ6" s="191">
        <f t="shared" si="2"/>
        <v>6.9116747406148429</v>
      </c>
      <c r="AK6" s="191">
        <f t="shared" si="3"/>
        <v>6.8343834061599855</v>
      </c>
      <c r="AL6" s="191">
        <f t="shared" si="4"/>
        <v>3.6053418410310005</v>
      </c>
      <c r="AM6" s="191">
        <f t="shared" si="5"/>
        <v>1.5579844115996662</v>
      </c>
      <c r="AN6" s="73">
        <f t="shared" si="6"/>
        <v>1.459104489252979</v>
      </c>
      <c r="AO6" s="236">
        <f t="shared" ref="AO6:AO15" si="8">(AE6-C6)/C6</f>
        <v>0.37630828939158378</v>
      </c>
    </row>
    <row r="7" spans="1:41" ht="34.5" customHeight="1" x14ac:dyDescent="0.2">
      <c r="A7" s="139"/>
      <c r="B7" s="215" t="s">
        <v>16</v>
      </c>
      <c r="C7" s="188">
        <v>0.19229179244658159</v>
      </c>
      <c r="D7" s="188">
        <v>0.25641908192805907</v>
      </c>
      <c r="E7" s="188">
        <v>0.25773141723348097</v>
      </c>
      <c r="F7" s="188">
        <v>0.18061787417049285</v>
      </c>
      <c r="G7" s="188">
        <v>0.15104935111886503</v>
      </c>
      <c r="H7" s="188">
        <v>9.6221681797241138E-2</v>
      </c>
      <c r="I7" s="188">
        <v>9.3631773998538864E-2</v>
      </c>
      <c r="J7" s="188">
        <v>8.9969013905505088E-2</v>
      </c>
      <c r="K7" s="188">
        <v>9.931466780150508E-2</v>
      </c>
      <c r="L7" s="188">
        <v>8.8186444389055763E-2</v>
      </c>
      <c r="M7" s="188">
        <v>6.4745832442104814E-2</v>
      </c>
      <c r="N7" s="188">
        <v>6.3891719874220182E-2</v>
      </c>
      <c r="O7" s="188">
        <v>0.19229257153148019</v>
      </c>
      <c r="P7" s="188">
        <v>9.6912338416471427E-2</v>
      </c>
      <c r="Q7" s="188">
        <v>9.6995628071923273E-2</v>
      </c>
      <c r="R7" s="188">
        <v>7.6324312174957484E-2</v>
      </c>
      <c r="S7" s="188">
        <v>8.3305237363610174E-2</v>
      </c>
      <c r="T7" s="188">
        <v>8.1402813986490047E-2</v>
      </c>
      <c r="U7" s="188">
        <v>6.2202618284748129E-2</v>
      </c>
      <c r="V7" s="188">
        <v>4.6161876440017888E-2</v>
      </c>
      <c r="W7" s="188">
        <v>6.4143776778089315E-2</v>
      </c>
      <c r="X7" s="188">
        <v>7.3949104969980306E-2</v>
      </c>
      <c r="Y7" s="188">
        <v>8.2053265621426091E-2</v>
      </c>
      <c r="Z7" s="188">
        <v>6.9417597017266908E-2</v>
      </c>
      <c r="AA7" s="188">
        <v>6.8504924736805056E-2</v>
      </c>
      <c r="AB7" s="188">
        <v>6.2137011189653216E-2</v>
      </c>
      <c r="AC7" s="188">
        <v>6.8196955517513286E-2</v>
      </c>
      <c r="AD7" s="75">
        <v>7.2456993949959553E-2</v>
      </c>
      <c r="AE7" s="76">
        <v>6.4450838158635615E-2</v>
      </c>
      <c r="AF7" s="189">
        <f t="shared" si="7"/>
        <v>-0.11049527940467929</v>
      </c>
      <c r="AG7" s="73">
        <f t="shared" ref="AG7:AG15" si="9">SUM(AD7-AC7)/AC7</f>
        <v>6.2466695178969828E-2</v>
      </c>
      <c r="AH7" s="190">
        <f t="shared" si="0"/>
        <v>9.7525520005525237E-2</v>
      </c>
      <c r="AI7" s="191">
        <f t="shared" si="1"/>
        <v>-4.4955778066319146E-3</v>
      </c>
      <c r="AJ7" s="191">
        <f t="shared" si="2"/>
        <v>-0.63899864817916752</v>
      </c>
      <c r="AK7" s="191">
        <f t="shared" si="3"/>
        <v>-0.64374493645725606</v>
      </c>
      <c r="AL7" s="191">
        <f t="shared" si="4"/>
        <v>-0.67686082490018495</v>
      </c>
      <c r="AM7" s="191">
        <f t="shared" si="5"/>
        <v>-0.64534650881441902</v>
      </c>
      <c r="AN7" s="73">
        <f t="shared" si="6"/>
        <v>-0.62319247728637195</v>
      </c>
      <c r="AO7" s="236">
        <f t="shared" si="8"/>
        <v>-0.66482792979039929</v>
      </c>
    </row>
    <row r="8" spans="1:41" s="242" customFormat="1" ht="24" customHeight="1" x14ac:dyDescent="0.2">
      <c r="A8" s="139"/>
      <c r="B8" s="215" t="s">
        <v>17</v>
      </c>
      <c r="C8" s="188">
        <v>5.8250906056698923</v>
      </c>
      <c r="D8" s="188">
        <v>6.0851615086293007</v>
      </c>
      <c r="E8" s="188">
        <v>2.4764228585650585</v>
      </c>
      <c r="F8" s="188">
        <v>2.9007955192335326</v>
      </c>
      <c r="G8" s="188">
        <v>2.5536713496977721</v>
      </c>
      <c r="H8" s="188">
        <v>2.3936362325622325</v>
      </c>
      <c r="I8" s="188">
        <v>2.7682624775600004</v>
      </c>
      <c r="J8" s="188">
        <v>2.863518736360001</v>
      </c>
      <c r="K8" s="188">
        <v>2.6801922778799998</v>
      </c>
      <c r="L8" s="188">
        <v>2.7963514403600001</v>
      </c>
      <c r="M8" s="188">
        <v>2.7438163029200004</v>
      </c>
      <c r="N8" s="188">
        <v>2.7994892873200001</v>
      </c>
      <c r="O8" s="188">
        <v>2.8347346416000008</v>
      </c>
      <c r="P8" s="188">
        <v>2.93606800956</v>
      </c>
      <c r="Q8" s="188">
        <v>2.9423355908400004</v>
      </c>
      <c r="R8" s="188">
        <v>3.023735635</v>
      </c>
      <c r="S8" s="188">
        <v>3.2479183960399998</v>
      </c>
      <c r="T8" s="188">
        <v>3.1934548200399999</v>
      </c>
      <c r="U8" s="188">
        <v>3.32607889748</v>
      </c>
      <c r="V8" s="188">
        <v>3.3300659239999999</v>
      </c>
      <c r="W8" s="188">
        <v>3.4648869762399994</v>
      </c>
      <c r="X8" s="188">
        <v>3.4196093154800007</v>
      </c>
      <c r="Y8" s="188">
        <v>3.4243605800400005</v>
      </c>
      <c r="Z8" s="188">
        <v>3.3622822294799999</v>
      </c>
      <c r="AA8" s="188">
        <v>3.0803659468400006</v>
      </c>
      <c r="AB8" s="188">
        <v>2.82236320708</v>
      </c>
      <c r="AC8" s="188">
        <v>2.8496423866000002</v>
      </c>
      <c r="AD8" s="238">
        <v>2.8830891405200001</v>
      </c>
      <c r="AE8" s="239">
        <v>2.8669674099200004</v>
      </c>
      <c r="AF8" s="240">
        <f t="shared" si="7"/>
        <v>-5.5918252312836614E-3</v>
      </c>
      <c r="AG8" s="191">
        <f t="shared" si="9"/>
        <v>1.1737175891711187E-2</v>
      </c>
      <c r="AH8" s="190">
        <f t="shared" si="0"/>
        <v>9.6653681749993923E-3</v>
      </c>
      <c r="AI8" s="191">
        <f t="shared" si="1"/>
        <v>-7.4901347509275198E-2</v>
      </c>
      <c r="AJ8" s="191">
        <f t="shared" si="2"/>
        <v>-0.42279314484700048</v>
      </c>
      <c r="AK8" s="191">
        <f t="shared" si="3"/>
        <v>-0.47119003714007385</v>
      </c>
      <c r="AL8" s="191">
        <f t="shared" si="4"/>
        <v>-0.51548166403921114</v>
      </c>
      <c r="AM8" s="191">
        <f t="shared" si="5"/>
        <v>-0.51079861593461207</v>
      </c>
      <c r="AN8" s="191">
        <f t="shared" si="6"/>
        <v>-0.50505677324336806</v>
      </c>
      <c r="AO8" s="241">
        <f t="shared" si="8"/>
        <v>-0.50782440926679873</v>
      </c>
    </row>
    <row r="9" spans="1:41" ht="38.25" customHeight="1" x14ac:dyDescent="0.2">
      <c r="A9" s="139"/>
      <c r="B9" s="215" t="s">
        <v>18</v>
      </c>
      <c r="C9" s="188">
        <v>1.0222553650261119</v>
      </c>
      <c r="D9" s="188">
        <v>1.1875187985983766</v>
      </c>
      <c r="E9" s="188">
        <v>0.6519490535190936</v>
      </c>
      <c r="F9" s="188">
        <v>0.61844623372502339</v>
      </c>
      <c r="G9" s="188">
        <v>0.59787237929878922</v>
      </c>
      <c r="H9" s="188">
        <v>0.54551489171960899</v>
      </c>
      <c r="I9" s="188">
        <v>0.44578734666645176</v>
      </c>
      <c r="J9" s="188">
        <v>0.33061208513797308</v>
      </c>
      <c r="K9" s="188">
        <v>0.33373201373087719</v>
      </c>
      <c r="L9" s="188">
        <v>0.2704578951868758</v>
      </c>
      <c r="M9" s="188">
        <v>0.14242473193244679</v>
      </c>
      <c r="N9" s="188">
        <v>0.13098356129719607</v>
      </c>
      <c r="O9" s="188">
        <v>0.14768409049557513</v>
      </c>
      <c r="P9" s="188">
        <v>0.15241176893243583</v>
      </c>
      <c r="Q9" s="188">
        <v>0.13841882953894652</v>
      </c>
      <c r="R9" s="188">
        <v>8.1635248415546049E-2</v>
      </c>
      <c r="S9" s="188">
        <v>0.1008374998132703</v>
      </c>
      <c r="T9" s="188">
        <v>9.433158776288629E-2</v>
      </c>
      <c r="U9" s="188">
        <v>8.0314472596927422E-2</v>
      </c>
      <c r="V9" s="188">
        <v>9.2612409244914609E-2</v>
      </c>
      <c r="W9" s="188">
        <v>9.5691880459729595E-2</v>
      </c>
      <c r="X9" s="188">
        <v>0.10969454577728571</v>
      </c>
      <c r="Y9" s="188">
        <v>9.0823355035408296E-2</v>
      </c>
      <c r="Z9" s="188">
        <v>8.7503214266753462E-2</v>
      </c>
      <c r="AA9" s="188">
        <v>8.1416965550546241E-2</v>
      </c>
      <c r="AB9" s="188">
        <v>6.6107537821061116E-2</v>
      </c>
      <c r="AC9" s="188">
        <v>7.3180362949868072E-2</v>
      </c>
      <c r="AD9" s="75">
        <v>8.3044972417283078E-2</v>
      </c>
      <c r="AE9" s="76">
        <v>8.7535089518784193E-2</v>
      </c>
      <c r="AF9" s="189">
        <f t="shared" si="7"/>
        <v>5.4068500124718505E-2</v>
      </c>
      <c r="AG9" s="73">
        <f t="shared" si="9"/>
        <v>0.13479858625698152</v>
      </c>
      <c r="AH9" s="190">
        <f t="shared" si="0"/>
        <v>0.10698969227914028</v>
      </c>
      <c r="AI9" s="191">
        <f t="shared" si="1"/>
        <v>-0.10116567898326577</v>
      </c>
      <c r="AJ9" s="191">
        <f t="shared" si="2"/>
        <v>-0.91440180481271593</v>
      </c>
      <c r="AK9" s="191">
        <f t="shared" si="3"/>
        <v>-0.92035555074003783</v>
      </c>
      <c r="AL9" s="191">
        <f t="shared" si="4"/>
        <v>-0.93533167926257588</v>
      </c>
      <c r="AM9" s="191">
        <f t="shared" si="5"/>
        <v>-0.9284128355266702</v>
      </c>
      <c r="AN9" s="73">
        <f t="shared" si="6"/>
        <v>-0.91876298696151937</v>
      </c>
      <c r="AO9" s="236">
        <f t="shared" si="8"/>
        <v>-0.91437062351191645</v>
      </c>
    </row>
    <row r="10" spans="1:41" x14ac:dyDescent="0.2">
      <c r="A10" s="140"/>
      <c r="B10" s="10" t="s">
        <v>11</v>
      </c>
      <c r="C10" s="22">
        <f t="shared" ref="C10:Z10" si="10">C5+C6+C7+C8+C9</f>
        <v>7.2612991077352858</v>
      </c>
      <c r="D10" s="22">
        <f t="shared" si="10"/>
        <v>7.7232570311469919</v>
      </c>
      <c r="E10" s="22">
        <f t="shared" si="10"/>
        <v>3.5582435678020468</v>
      </c>
      <c r="F10" s="22">
        <f t="shared" si="10"/>
        <v>3.8582855449830822</v>
      </c>
      <c r="G10" s="22">
        <f t="shared" si="10"/>
        <v>3.4016574810319948</v>
      </c>
      <c r="H10" s="22">
        <f t="shared" si="10"/>
        <v>3.1201030858190828</v>
      </c>
      <c r="I10" s="22">
        <f t="shared" si="10"/>
        <v>3.3731828812249911</v>
      </c>
      <c r="J10" s="22">
        <f t="shared" si="10"/>
        <v>3.3440872474434791</v>
      </c>
      <c r="K10" s="22">
        <f t="shared" si="10"/>
        <v>3.1830778593123821</v>
      </c>
      <c r="L10" s="22">
        <f t="shared" si="10"/>
        <v>3.2247083796759317</v>
      </c>
      <c r="M10" s="22">
        <f t="shared" si="10"/>
        <v>3.0162551270945519</v>
      </c>
      <c r="N10" s="22">
        <f t="shared" si="10"/>
        <v>3.0790706633514162</v>
      </c>
      <c r="O10" s="22">
        <f t="shared" si="10"/>
        <v>3.2641304352670559</v>
      </c>
      <c r="P10" s="22">
        <f t="shared" si="10"/>
        <v>3.2936722814689072</v>
      </c>
      <c r="Q10" s="22">
        <f t="shared" si="10"/>
        <v>3.2960506831508702</v>
      </c>
      <c r="R10" s="22">
        <f t="shared" si="10"/>
        <v>3.4466692417308562</v>
      </c>
      <c r="S10" s="22">
        <f t="shared" si="10"/>
        <v>3.5810944481664229</v>
      </c>
      <c r="T10" s="22">
        <f t="shared" si="10"/>
        <v>3.5865312986488433</v>
      </c>
      <c r="U10" s="22">
        <f t="shared" si="10"/>
        <v>3.5679759934754087</v>
      </c>
      <c r="V10" s="22">
        <f t="shared" si="10"/>
        <v>3.5197266229253428</v>
      </c>
      <c r="W10" s="22">
        <f t="shared" si="10"/>
        <v>3.6682998655024455</v>
      </c>
      <c r="X10" s="22">
        <f t="shared" si="10"/>
        <v>3.6469979592173392</v>
      </c>
      <c r="Y10" s="22">
        <f t="shared" si="10"/>
        <v>3.6384959855076184</v>
      </c>
      <c r="Z10" s="22">
        <f t="shared" si="10"/>
        <v>3.6027719869544974</v>
      </c>
      <c r="AA10" s="22">
        <f>AA5+AA6+AA7+AA8+AA9</f>
        <v>3.2801285698135492</v>
      </c>
      <c r="AB10" s="22">
        <f>AB5+AB6+AB7+AB8+AB9</f>
        <v>2.996658374265166</v>
      </c>
      <c r="AC10" s="22">
        <f>AC5+AC6+AC7+AC8+AC9</f>
        <v>3.0330033279274518</v>
      </c>
      <c r="AD10" s="22">
        <f>AD5+AD6+AD7+AD8+AD9</f>
        <v>3.1013148364721257</v>
      </c>
      <c r="AE10" s="98">
        <f>AE5+AE6+AE7+AE8+AE9</f>
        <v>3.0826931151904349</v>
      </c>
      <c r="AF10" s="92">
        <f t="shared" si="7"/>
        <v>-6.0044601285543127E-3</v>
      </c>
      <c r="AG10" s="86">
        <f t="shared" si="9"/>
        <v>2.2522727857128128E-2</v>
      </c>
      <c r="AH10" s="87">
        <f t="shared" si="0"/>
        <v>1.212849418352473E-2</v>
      </c>
      <c r="AI10" s="88">
        <f t="shared" si="1"/>
        <v>-7.5340108360491681E-2</v>
      </c>
      <c r="AJ10" s="88">
        <f t="shared" si="2"/>
        <v>-0.50383919826184387</v>
      </c>
      <c r="AK10" s="88">
        <f t="shared" si="3"/>
        <v>-0.54827248937875206</v>
      </c>
      <c r="AL10" s="88">
        <f t="shared" si="4"/>
        <v>-0.58731098529285231</v>
      </c>
      <c r="AM10" s="88">
        <f t="shared" si="5"/>
        <v>-0.58230568897837198</v>
      </c>
      <c r="AN10" s="86">
        <f t="shared" si="6"/>
        <v>-0.57289807368376133</v>
      </c>
      <c r="AO10" s="97">
        <f t="shared" si="8"/>
        <v>-0.57546259017115586</v>
      </c>
    </row>
    <row r="11" spans="1:41" ht="20.45" customHeight="1" x14ac:dyDescent="0.2">
      <c r="A11" s="130" t="s">
        <v>14</v>
      </c>
      <c r="B11" s="237" t="s">
        <v>6</v>
      </c>
      <c r="C11" s="21">
        <v>3.2847438999999999E-2</v>
      </c>
      <c r="D11" s="21">
        <v>3.3280667E-2</v>
      </c>
      <c r="E11" s="21">
        <v>2.2406464000000001E-2</v>
      </c>
      <c r="F11" s="21">
        <v>1.5247307E-2</v>
      </c>
      <c r="G11" s="21">
        <v>1.2944263999999999E-2</v>
      </c>
      <c r="H11" s="21">
        <v>1.5920712652088782E-2</v>
      </c>
      <c r="I11" s="21">
        <v>6.0941734999999993E-3</v>
      </c>
      <c r="J11" s="21">
        <v>1.9520816E-2</v>
      </c>
      <c r="K11" s="21">
        <v>1.98473391E-2</v>
      </c>
      <c r="L11" s="21">
        <v>2.01738622E-2</v>
      </c>
      <c r="M11" s="21">
        <v>1.7310870594822593E-2</v>
      </c>
      <c r="N11" s="21">
        <v>1.5970635699999999E-2</v>
      </c>
      <c r="O11" s="21">
        <v>1.74453462E-2</v>
      </c>
      <c r="P11" s="21">
        <v>1.7496575300000001E-2</v>
      </c>
      <c r="Q11" s="21">
        <v>2.0015681700000003E-2</v>
      </c>
      <c r="R11" s="21">
        <v>2.1125028599999998E-2</v>
      </c>
      <c r="S11" s="21">
        <v>2.34270203E-2</v>
      </c>
      <c r="T11" s="21">
        <v>3.4038357635315007E-2</v>
      </c>
      <c r="U11" s="21">
        <v>3.2331977299999995E-2</v>
      </c>
      <c r="V11" s="21">
        <v>2.6859819100000001E-2</v>
      </c>
      <c r="W11" s="21">
        <v>2.8792773299999998E-2</v>
      </c>
      <c r="X11" s="21">
        <v>2.9001465799999997E-2</v>
      </c>
      <c r="Y11" s="21">
        <v>2.8705213811078122E-2</v>
      </c>
      <c r="Z11" s="21">
        <v>2.7364554861844116E-2</v>
      </c>
      <c r="AA11" s="21">
        <v>2.7365563297319196E-2</v>
      </c>
      <c r="AB11" s="21">
        <v>2.6681424214886215E-2</v>
      </c>
      <c r="AC11" s="21">
        <v>2.601438860951406E-2</v>
      </c>
      <c r="AD11" s="96">
        <v>2.3176455306657982E-2</v>
      </c>
      <c r="AE11" s="78">
        <v>2.345457277033788E-2</v>
      </c>
      <c r="AF11" s="91">
        <f t="shared" si="7"/>
        <v>1.200000000000009E-2</v>
      </c>
      <c r="AG11" s="68">
        <f t="shared" si="9"/>
        <v>-0.10909090909090903</v>
      </c>
      <c r="AH11" s="30">
        <f t="shared" si="0"/>
        <v>-2.4999999999999988E-2</v>
      </c>
      <c r="AI11" s="11">
        <f t="shared" si="1"/>
        <v>-4.9375000000000023E-2</v>
      </c>
      <c r="AJ11" s="11">
        <f t="shared" si="2"/>
        <v>-0.16691968400202778</v>
      </c>
      <c r="AK11" s="11">
        <f t="shared" si="3"/>
        <v>-0.16688898342061928</v>
      </c>
      <c r="AL11" s="11">
        <f t="shared" si="4"/>
        <v>-0.18771675883510383</v>
      </c>
      <c r="AM11" s="11">
        <f t="shared" si="5"/>
        <v>-0.20802383986422623</v>
      </c>
      <c r="AN11" s="68">
        <f t="shared" si="6"/>
        <v>-0.29442123915176516</v>
      </c>
      <c r="AO11" s="95">
        <f t="shared" si="8"/>
        <v>-0.28595429402158623</v>
      </c>
    </row>
    <row r="12" spans="1:41" ht="20.45" customHeight="1" x14ac:dyDescent="0.2">
      <c r="A12" s="131"/>
      <c r="B12" s="237" t="s">
        <v>13</v>
      </c>
      <c r="C12" s="21">
        <v>5.6074428607351982E-3</v>
      </c>
      <c r="D12" s="21">
        <v>5.9548065777718919E-3</v>
      </c>
      <c r="E12" s="21">
        <v>5.7564998866081541E-3</v>
      </c>
      <c r="F12" s="21">
        <v>5.6570662488832973E-3</v>
      </c>
      <c r="G12" s="21">
        <v>6.0052591635096622E-3</v>
      </c>
      <c r="H12" s="21">
        <v>3.8706242755517303E-3</v>
      </c>
      <c r="I12" s="21">
        <v>4.0291995554469729E-3</v>
      </c>
      <c r="J12" s="21">
        <v>3.885E-3</v>
      </c>
      <c r="K12" s="21">
        <v>3.7650000000000001E-3</v>
      </c>
      <c r="L12" s="21">
        <v>3.3349999999999999E-3</v>
      </c>
      <c r="M12" s="21">
        <v>3.4919729480540436E-3</v>
      </c>
      <c r="N12" s="21">
        <v>3.0699999999999998E-3</v>
      </c>
      <c r="O12" s="21">
        <v>3.3149999999999998E-3</v>
      </c>
      <c r="P12" s="21">
        <v>3.6349999999999998E-3</v>
      </c>
      <c r="Q12" s="21">
        <v>3.62E-3</v>
      </c>
      <c r="R12" s="21">
        <v>3.4919729480540436E-3</v>
      </c>
      <c r="S12" s="21">
        <v>3.0699999999999998E-3</v>
      </c>
      <c r="T12" s="21">
        <v>3.3149999999999998E-3</v>
      </c>
      <c r="U12" s="21">
        <v>3.6349999999999998E-3</v>
      </c>
      <c r="V12" s="21">
        <v>3.62E-3</v>
      </c>
      <c r="W12" s="21">
        <v>3.6649999999999999E-3</v>
      </c>
      <c r="X12" s="21">
        <v>3.49E-3</v>
      </c>
      <c r="Y12" s="21">
        <v>3.5999999999999999E-3</v>
      </c>
      <c r="Z12" s="21">
        <v>3.64E-3</v>
      </c>
      <c r="AA12" s="21">
        <v>2.7850000000000001E-3</v>
      </c>
      <c r="AB12" s="21">
        <v>2.9500000000000004E-3</v>
      </c>
      <c r="AC12" s="21">
        <v>3.075E-3</v>
      </c>
      <c r="AD12" s="96">
        <v>2.895E-3</v>
      </c>
      <c r="AE12" s="78">
        <v>2.6649999999999998E-3</v>
      </c>
      <c r="AF12" s="91">
        <f t="shared" si="7"/>
        <v>-7.9447322970639098E-2</v>
      </c>
      <c r="AG12" s="68">
        <f t="shared" si="9"/>
        <v>-5.8536585365853669E-2</v>
      </c>
      <c r="AH12" s="30">
        <f t="shared" si="0"/>
        <v>4.237288135593209E-2</v>
      </c>
      <c r="AI12" s="11">
        <f t="shared" si="1"/>
        <v>0.10412926391382402</v>
      </c>
      <c r="AJ12" s="11">
        <f t="shared" si="2"/>
        <v>-0.35086275680341833</v>
      </c>
      <c r="AK12" s="11">
        <f t="shared" si="3"/>
        <v>-0.50333867519162634</v>
      </c>
      <c r="AL12" s="11">
        <f t="shared" si="4"/>
        <v>-0.47391349795881427</v>
      </c>
      <c r="AM12" s="11">
        <f t="shared" si="5"/>
        <v>-0.45162169702486576</v>
      </c>
      <c r="AN12" s="68">
        <f t="shared" si="6"/>
        <v>-0.48372189036975166</v>
      </c>
      <c r="AO12" s="95">
        <f t="shared" si="8"/>
        <v>-0.52473880408821705</v>
      </c>
    </row>
    <row r="13" spans="1:41" s="6" customFormat="1" ht="22.15" customHeight="1" x14ac:dyDescent="0.2">
      <c r="A13" s="132"/>
      <c r="B13" s="10" t="s">
        <v>11</v>
      </c>
      <c r="C13" s="22">
        <f t="shared" ref="C13:AB13" si="11">C11+C12</f>
        <v>3.8454881860735195E-2</v>
      </c>
      <c r="D13" s="22">
        <f t="shared" si="11"/>
        <v>3.9235473577771893E-2</v>
      </c>
      <c r="E13" s="22">
        <f t="shared" si="11"/>
        <v>2.8162963886608154E-2</v>
      </c>
      <c r="F13" s="22">
        <f t="shared" si="11"/>
        <v>2.0904373248883296E-2</v>
      </c>
      <c r="G13" s="22">
        <f t="shared" si="11"/>
        <v>1.894952316350966E-2</v>
      </c>
      <c r="H13" s="22">
        <f t="shared" si="11"/>
        <v>1.9791336927640513E-2</v>
      </c>
      <c r="I13" s="22">
        <f t="shared" si="11"/>
        <v>1.0123373055446971E-2</v>
      </c>
      <c r="J13" s="22">
        <f t="shared" si="11"/>
        <v>2.3405815999999999E-2</v>
      </c>
      <c r="K13" s="22">
        <f t="shared" si="11"/>
        <v>2.3612339100000001E-2</v>
      </c>
      <c r="L13" s="22">
        <f t="shared" si="11"/>
        <v>2.3508862200000001E-2</v>
      </c>
      <c r="M13" s="22">
        <f t="shared" si="11"/>
        <v>2.0802843542876637E-2</v>
      </c>
      <c r="N13" s="22">
        <f t="shared" si="11"/>
        <v>1.9040635699999999E-2</v>
      </c>
      <c r="O13" s="22">
        <f t="shared" si="11"/>
        <v>2.0760346199999998E-2</v>
      </c>
      <c r="P13" s="22">
        <f t="shared" si="11"/>
        <v>2.11315753E-2</v>
      </c>
      <c r="Q13" s="22">
        <f t="shared" si="11"/>
        <v>2.3635681700000001E-2</v>
      </c>
      <c r="R13" s="22">
        <f t="shared" si="11"/>
        <v>2.4617001548054043E-2</v>
      </c>
      <c r="S13" s="22">
        <f t="shared" si="11"/>
        <v>2.64970203E-2</v>
      </c>
      <c r="T13" s="22">
        <f t="shared" si="11"/>
        <v>3.7353357635315006E-2</v>
      </c>
      <c r="U13" s="22">
        <f t="shared" si="11"/>
        <v>3.5966977299999994E-2</v>
      </c>
      <c r="V13" s="22">
        <f t="shared" si="11"/>
        <v>3.04798191E-2</v>
      </c>
      <c r="W13" s="22">
        <f t="shared" si="11"/>
        <v>3.2457773299999999E-2</v>
      </c>
      <c r="X13" s="22">
        <f t="shared" si="11"/>
        <v>3.2491465799999994E-2</v>
      </c>
      <c r="Y13" s="22">
        <f t="shared" si="11"/>
        <v>3.2305213811078121E-2</v>
      </c>
      <c r="Z13" s="22">
        <f t="shared" si="11"/>
        <v>3.1004554861844117E-2</v>
      </c>
      <c r="AA13" s="22">
        <f t="shared" si="11"/>
        <v>3.0150563297319195E-2</v>
      </c>
      <c r="AB13" s="22">
        <f t="shared" si="11"/>
        <v>2.9631424214886216E-2</v>
      </c>
      <c r="AC13" s="22">
        <f>AC11+AC12</f>
        <v>2.9089388609514061E-2</v>
      </c>
      <c r="AD13" s="22">
        <f>AD11+AD12</f>
        <v>2.6071455306657984E-2</v>
      </c>
      <c r="AE13" s="98">
        <f>AE11+AE12</f>
        <v>2.6119572770337881E-2</v>
      </c>
      <c r="AF13" s="92">
        <f t="shared" si="7"/>
        <v>1.8455994540361883E-3</v>
      </c>
      <c r="AG13" s="86">
        <f t="shared" si="9"/>
        <v>-0.10374687977694462</v>
      </c>
      <c r="AH13" s="87">
        <f t="shared" si="0"/>
        <v>-1.8292593749167394E-2</v>
      </c>
      <c r="AI13" s="88">
        <f t="shared" si="1"/>
        <v>-3.5195849488473305E-2</v>
      </c>
      <c r="AJ13" s="88">
        <f t="shared" si="2"/>
        <v>-0.19374203321889075</v>
      </c>
      <c r="AK13" s="88">
        <f t="shared" si="3"/>
        <v>-0.21594965740605279</v>
      </c>
      <c r="AL13" s="88">
        <f t="shared" si="4"/>
        <v>-0.22944961000798894</v>
      </c>
      <c r="AM13" s="88">
        <f t="shared" si="5"/>
        <v>-0.2435449752553753</v>
      </c>
      <c r="AN13" s="99">
        <f t="shared" si="6"/>
        <v>-0.32202482376422153</v>
      </c>
      <c r="AO13" s="97">
        <f t="shared" si="8"/>
        <v>-0.32077355314911071</v>
      </c>
    </row>
    <row r="14" spans="1:41" x14ac:dyDescent="0.2">
      <c r="A14" s="212" t="s">
        <v>0</v>
      </c>
      <c r="B14" s="212"/>
      <c r="C14" s="21">
        <v>0.24317142862149996</v>
      </c>
      <c r="D14" s="21">
        <v>0.23601194387149999</v>
      </c>
      <c r="E14" s="21">
        <v>0.22879459060999999</v>
      </c>
      <c r="F14" s="21">
        <v>0.22121900317999998</v>
      </c>
      <c r="G14" s="21">
        <v>0.21418650722999999</v>
      </c>
      <c r="H14" s="21">
        <v>0.20710779837599996</v>
      </c>
      <c r="I14" s="21">
        <v>0.21254433088799998</v>
      </c>
      <c r="J14" s="21">
        <v>0.22210389095999994</v>
      </c>
      <c r="K14" s="21">
        <v>0.21725879180599997</v>
      </c>
      <c r="L14" s="21">
        <v>0.20116334644800002</v>
      </c>
      <c r="M14" s="21">
        <v>0.18492208424999998</v>
      </c>
      <c r="N14" s="21">
        <v>0.17441209999999999</v>
      </c>
      <c r="O14" s="21">
        <v>0.17222859199999999</v>
      </c>
      <c r="P14" s="21">
        <v>0.16240303749999999</v>
      </c>
      <c r="Q14" s="21">
        <v>0.16930092724999998</v>
      </c>
      <c r="R14" s="21">
        <v>0.2069904005</v>
      </c>
      <c r="S14" s="21">
        <v>0.20695127699999999</v>
      </c>
      <c r="T14" s="21">
        <v>0.20331337024999999</v>
      </c>
      <c r="U14" s="21">
        <v>0.20545729174999997</v>
      </c>
      <c r="V14" s="21">
        <v>0.22826224099999998</v>
      </c>
      <c r="W14" s="21">
        <v>0.23580879374999997</v>
      </c>
      <c r="X14" s="21">
        <v>0.24407126037978</v>
      </c>
      <c r="Y14" s="21">
        <v>0.25516543628897448</v>
      </c>
      <c r="Z14" s="21">
        <v>0.25801230829061694</v>
      </c>
      <c r="AA14" s="21">
        <v>0.26554555049575496</v>
      </c>
      <c r="AB14" s="21">
        <v>0.24441018003741297</v>
      </c>
      <c r="AC14" s="21">
        <v>0.24346878562267801</v>
      </c>
      <c r="AD14" s="21">
        <v>0.23821720806427704</v>
      </c>
      <c r="AE14" s="80">
        <v>0.23563945561402599</v>
      </c>
      <c r="AF14" s="91">
        <f t="shared" si="7"/>
        <v>-1.0821016966815866E-2</v>
      </c>
      <c r="AG14" s="68">
        <f t="shared" si="9"/>
        <v>-2.1569818672935503E-2</v>
      </c>
      <c r="AH14" s="30">
        <f t="shared" si="0"/>
        <v>-3.8516988719162573E-3</v>
      </c>
      <c r="AI14" s="11">
        <f t="shared" si="1"/>
        <v>-8.3137393309212548E-2</v>
      </c>
      <c r="AJ14" s="11">
        <f t="shared" si="2"/>
        <v>6.1030523829413534E-2</v>
      </c>
      <c r="AK14" s="11">
        <f t="shared" si="3"/>
        <v>9.2009665778131605E-2</v>
      </c>
      <c r="AL14" s="11">
        <f t="shared" si="4"/>
        <v>5.094148695573706E-3</v>
      </c>
      <c r="AM14" s="11">
        <f t="shared" si="5"/>
        <v>1.222828696873334E-3</v>
      </c>
      <c r="AN14" s="68">
        <f t="shared" si="6"/>
        <v>-2.037336616932179E-2</v>
      </c>
      <c r="AO14" s="95">
        <f t="shared" si="8"/>
        <v>-3.0973922595148275E-2</v>
      </c>
    </row>
    <row r="15" spans="1:41" ht="16.5" thickBot="1" x14ac:dyDescent="0.25">
      <c r="A15" s="136" t="s">
        <v>12</v>
      </c>
      <c r="B15" s="136"/>
      <c r="C15" s="36">
        <f t="shared" ref="C15:AB15" si="12">C10+C13+C14</f>
        <v>7.5429254182175214</v>
      </c>
      <c r="D15" s="36">
        <f t="shared" si="12"/>
        <v>7.9985044485962637</v>
      </c>
      <c r="E15" s="36">
        <f t="shared" si="12"/>
        <v>3.8152011222986553</v>
      </c>
      <c r="F15" s="36">
        <f t="shared" si="12"/>
        <v>4.1004089214119652</v>
      </c>
      <c r="G15" s="36">
        <f t="shared" si="12"/>
        <v>3.6347935114255043</v>
      </c>
      <c r="H15" s="36">
        <f t="shared" si="12"/>
        <v>3.3470022211227235</v>
      </c>
      <c r="I15" s="36">
        <f t="shared" si="12"/>
        <v>3.5958505851684381</v>
      </c>
      <c r="J15" s="36">
        <f t="shared" si="12"/>
        <v>3.5895969544034791</v>
      </c>
      <c r="K15" s="36">
        <f t="shared" si="12"/>
        <v>3.4239489902183822</v>
      </c>
      <c r="L15" s="36">
        <f t="shared" si="12"/>
        <v>3.4493805883239315</v>
      </c>
      <c r="M15" s="36">
        <f t="shared" si="12"/>
        <v>3.2219800548874287</v>
      </c>
      <c r="N15" s="36">
        <f t="shared" si="12"/>
        <v>3.2725233990514164</v>
      </c>
      <c r="O15" s="36">
        <f t="shared" si="12"/>
        <v>3.457119373467056</v>
      </c>
      <c r="P15" s="36">
        <f t="shared" si="12"/>
        <v>3.4772068942689072</v>
      </c>
      <c r="Q15" s="36">
        <f t="shared" si="12"/>
        <v>3.4889872921008704</v>
      </c>
      <c r="R15" s="36">
        <f t="shared" si="12"/>
        <v>3.6782766437789105</v>
      </c>
      <c r="S15" s="36">
        <f t="shared" si="12"/>
        <v>3.8145427454664227</v>
      </c>
      <c r="T15" s="36">
        <f t="shared" si="12"/>
        <v>3.8271980265341585</v>
      </c>
      <c r="U15" s="36">
        <f t="shared" si="12"/>
        <v>3.8094002625254091</v>
      </c>
      <c r="V15" s="36">
        <f t="shared" si="12"/>
        <v>3.7784686830253427</v>
      </c>
      <c r="W15" s="36">
        <f t="shared" si="12"/>
        <v>3.9365664325524454</v>
      </c>
      <c r="X15" s="36">
        <f t="shared" si="12"/>
        <v>3.9235606853971192</v>
      </c>
      <c r="Y15" s="36">
        <f t="shared" si="12"/>
        <v>3.9259666356076712</v>
      </c>
      <c r="Z15" s="36">
        <f t="shared" si="12"/>
        <v>3.8917888501069586</v>
      </c>
      <c r="AA15" s="36">
        <f t="shared" si="12"/>
        <v>3.5758246836066236</v>
      </c>
      <c r="AB15" s="36">
        <f t="shared" si="12"/>
        <v>3.2706999785174649</v>
      </c>
      <c r="AC15" s="36">
        <f>AC10+AC13+AC14</f>
        <v>3.3055615021596441</v>
      </c>
      <c r="AD15" s="36">
        <f>AD10+AD13+AD14</f>
        <v>3.3656034998430608</v>
      </c>
      <c r="AE15" s="81">
        <f>AE10+AE13+AE14</f>
        <v>3.3444521435747987</v>
      </c>
      <c r="AF15" s="112">
        <f t="shared" si="7"/>
        <v>-6.2845656861387385E-3</v>
      </c>
      <c r="AG15" s="116">
        <f t="shared" si="9"/>
        <v>1.8163933009320551E-2</v>
      </c>
      <c r="AH15" s="114">
        <f t="shared" si="0"/>
        <v>1.0658734788013529E-2</v>
      </c>
      <c r="AI15" s="115">
        <f t="shared" si="1"/>
        <v>-7.5580657711213237E-2</v>
      </c>
      <c r="AJ15" s="115">
        <f t="shared" si="2"/>
        <v>-0.48404781509471262</v>
      </c>
      <c r="AK15" s="115">
        <f t="shared" si="3"/>
        <v>-0.52593662467212465</v>
      </c>
      <c r="AL15" s="115">
        <f t="shared" si="4"/>
        <v>-0.56638839744880198</v>
      </c>
      <c r="AM15" s="115">
        <f t="shared" si="5"/>
        <v>-0.56176664637620322</v>
      </c>
      <c r="AN15" s="116">
        <f t="shared" si="6"/>
        <v>-0.55380660509853064</v>
      </c>
      <c r="AO15" s="244">
        <f t="shared" si="8"/>
        <v>-0.55661073679751027</v>
      </c>
    </row>
    <row r="16" spans="1:41" x14ac:dyDescent="0.2">
      <c r="A16" s="7" t="s">
        <v>22</v>
      </c>
      <c r="B16" s="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33"/>
      <c r="AE16" s="14"/>
      <c r="AF16" s="126"/>
      <c r="AG16" s="14"/>
      <c r="AH16" s="14"/>
      <c r="AI16" s="15"/>
    </row>
    <row r="17" spans="1:35" x14ac:dyDescent="0.2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5.75" x14ac:dyDescent="0.25">
      <c r="A18" s="1" t="s">
        <v>45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x14ac:dyDescent="0.2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5" customHeight="1" x14ac:dyDescent="0.2">
      <c r="A20" s="137" t="s">
        <v>1</v>
      </c>
      <c r="B20" s="148" t="s">
        <v>2</v>
      </c>
      <c r="C20" s="157" t="s">
        <v>8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"/>
      <c r="AG20" s="15"/>
      <c r="AH20" s="15"/>
      <c r="AI20" s="15"/>
    </row>
    <row r="21" spans="1:35" x14ac:dyDescent="0.2">
      <c r="A21" s="137"/>
      <c r="B21" s="148"/>
      <c r="C21" s="13">
        <v>1990</v>
      </c>
      <c r="D21" s="13">
        <v>1991</v>
      </c>
      <c r="E21" s="13">
        <v>1992</v>
      </c>
      <c r="F21" s="13">
        <v>1993</v>
      </c>
      <c r="G21" s="13">
        <v>1994</v>
      </c>
      <c r="H21" s="13">
        <v>1995</v>
      </c>
      <c r="I21" s="13">
        <v>1996</v>
      </c>
      <c r="J21" s="13">
        <v>1997</v>
      </c>
      <c r="K21" s="13">
        <v>1998</v>
      </c>
      <c r="L21" s="13">
        <v>1999</v>
      </c>
      <c r="M21" s="13">
        <v>2000</v>
      </c>
      <c r="N21" s="13">
        <v>2001</v>
      </c>
      <c r="O21" s="13">
        <v>2002</v>
      </c>
      <c r="P21" s="13">
        <v>2003</v>
      </c>
      <c r="Q21" s="13">
        <v>2004</v>
      </c>
      <c r="R21" s="13">
        <v>2005</v>
      </c>
      <c r="S21" s="13">
        <v>2006</v>
      </c>
      <c r="T21" s="13">
        <v>2007</v>
      </c>
      <c r="U21" s="13">
        <v>2008</v>
      </c>
      <c r="V21" s="13">
        <v>2009</v>
      </c>
      <c r="W21" s="13">
        <v>2010</v>
      </c>
      <c r="X21" s="13">
        <v>2011</v>
      </c>
      <c r="Y21" s="13">
        <v>2012</v>
      </c>
      <c r="Z21" s="13">
        <v>2013</v>
      </c>
      <c r="AA21" s="13">
        <v>2014</v>
      </c>
      <c r="AB21" s="13">
        <v>2015</v>
      </c>
      <c r="AC21" s="13">
        <v>2016</v>
      </c>
      <c r="AD21" s="34">
        <v>2017</v>
      </c>
      <c r="AE21" s="34">
        <v>2018</v>
      </c>
      <c r="AF21" s="15"/>
      <c r="AG21" s="15"/>
      <c r="AH21" s="15"/>
      <c r="AI21" s="15"/>
    </row>
    <row r="22" spans="1:35" ht="24" x14ac:dyDescent="0.2">
      <c r="A22" s="154" t="s">
        <v>3</v>
      </c>
      <c r="B22" s="215" t="s">
        <v>9</v>
      </c>
      <c r="C22" s="191">
        <f t="shared" ref="C22:C32" si="13">C5/C$15</f>
        <v>2.9370850240363788E-2</v>
      </c>
      <c r="D22" s="191">
        <f t="shared" ref="D22:AB32" si="14">D5/D$15</f>
        <v>2.4259147179109073E-2</v>
      </c>
      <c r="E22" s="191">
        <f t="shared" si="14"/>
        <v>4.5102177051347524E-2</v>
      </c>
      <c r="F22" s="191">
        <f t="shared" si="14"/>
        <v>3.8612745218472862E-2</v>
      </c>
      <c r="G22" s="191">
        <f t="shared" si="14"/>
        <v>2.7234188138997265E-2</v>
      </c>
      <c r="H22" s="191">
        <f t="shared" si="14"/>
        <v>2.0399446337115684E-2</v>
      </c>
      <c r="I22" s="191">
        <f t="shared" si="14"/>
        <v>1.6777823730730453E-2</v>
      </c>
      <c r="J22" s="191">
        <f t="shared" si="14"/>
        <v>1.6313357238662819E-2</v>
      </c>
      <c r="K22" s="191">
        <f t="shared" si="14"/>
        <v>1.8989968356933069E-2</v>
      </c>
      <c r="L22" s="191">
        <f t="shared" si="14"/>
        <v>1.8408202375503429E-2</v>
      </c>
      <c r="M22" s="191">
        <f t="shared" si="14"/>
        <v>1.8434016110653779E-2</v>
      </c>
      <c r="N22" s="191">
        <f t="shared" si="14"/>
        <v>2.3519659600389833E-2</v>
      </c>
      <c r="O22" s="191">
        <f t="shared" si="14"/>
        <v>2.5319594571076545E-2</v>
      </c>
      <c r="P22" s="191">
        <f t="shared" si="14"/>
        <v>2.9326102495675656E-2</v>
      </c>
      <c r="Q22" s="191">
        <f t="shared" si="14"/>
        <v>3.3626302378807323E-2</v>
      </c>
      <c r="R22" s="191">
        <f t="shared" si="14"/>
        <v>7.1578749006698611E-2</v>
      </c>
      <c r="S22" s="191">
        <f t="shared" si="14"/>
        <v>3.8776329886231926E-2</v>
      </c>
      <c r="T22" s="191">
        <f t="shared" si="14"/>
        <v>5.6646156716526938E-2</v>
      </c>
      <c r="U22" s="191">
        <f t="shared" si="14"/>
        <v>2.6038288067071726E-2</v>
      </c>
      <c r="V22" s="191">
        <f t="shared" si="14"/>
        <v>1.3414111043621261E-2</v>
      </c>
      <c r="W22" s="191">
        <f t="shared" si="14"/>
        <v>1.1016429766901059E-2</v>
      </c>
      <c r="X22" s="191">
        <f t="shared" si="14"/>
        <v>1.0670214808938552E-2</v>
      </c>
      <c r="Y22" s="191">
        <f t="shared" si="14"/>
        <v>9.6400320908272084E-3</v>
      </c>
      <c r="Z22" s="191">
        <f t="shared" si="14"/>
        <v>2.1230797636369696E-2</v>
      </c>
      <c r="AA22" s="191">
        <f t="shared" si="14"/>
        <v>1.3677063720726385E-2</v>
      </c>
      <c r="AB22" s="191">
        <f t="shared" si="14"/>
        <v>1.3911886619697136E-2</v>
      </c>
      <c r="AC22" s="191">
        <f t="shared" ref="AC22:AD31" si="15">AC5/AC$15</f>
        <v>1.2608653933403045E-2</v>
      </c>
      <c r="AD22" s="191">
        <f>AD5/AD$15</f>
        <v>1.8549593085937278E-2</v>
      </c>
      <c r="AE22" s="191">
        <f>AE5/AE$15</f>
        <v>1.9009303386706231E-2</v>
      </c>
      <c r="AF22" s="15"/>
      <c r="AG22" s="15"/>
      <c r="AH22" s="15"/>
      <c r="AI22" s="15"/>
    </row>
    <row r="23" spans="1:35" ht="24" x14ac:dyDescent="0.2">
      <c r="A23" s="155"/>
      <c r="B23" s="215" t="s">
        <v>10</v>
      </c>
      <c r="C23" s="191">
        <f t="shared" si="13"/>
        <v>1.5804446337502175E-5</v>
      </c>
      <c r="D23" s="191">
        <f t="shared" ref="D23:R23" si="16">D6/D$15</f>
        <v>1.5095992104022746E-5</v>
      </c>
      <c r="E23" s="191">
        <f t="shared" si="16"/>
        <v>1.7394097420483295E-5</v>
      </c>
      <c r="F23" s="191">
        <f t="shared" si="16"/>
        <v>2.3869053520227371E-5</v>
      </c>
      <c r="G23" s="191">
        <f t="shared" si="16"/>
        <v>2.0290170478233378E-5</v>
      </c>
      <c r="H23" s="191">
        <f t="shared" si="16"/>
        <v>4.9158280912287187E-3</v>
      </c>
      <c r="I23" s="191">
        <f t="shared" si="16"/>
        <v>1.4379729072524271E-3</v>
      </c>
      <c r="J23" s="191">
        <f t="shared" si="16"/>
        <v>3.9810446636549416E-4</v>
      </c>
      <c r="K23" s="191">
        <f t="shared" si="16"/>
        <v>1.4072104852510348E-3</v>
      </c>
      <c r="L23" s="191">
        <f t="shared" si="16"/>
        <v>1.8019768015857698E-3</v>
      </c>
      <c r="M23" s="191">
        <f t="shared" si="16"/>
        <v>1.8231731605816029E-3</v>
      </c>
      <c r="N23" s="191">
        <f t="shared" si="16"/>
        <v>2.3643707122897278E-3</v>
      </c>
      <c r="O23" s="191">
        <f t="shared" si="16"/>
        <v>5.4561920380212601E-4</v>
      </c>
      <c r="P23" s="191">
        <f t="shared" si="16"/>
        <v>1.8138807875929149E-3</v>
      </c>
      <c r="Q23" s="191">
        <f t="shared" si="16"/>
        <v>2.8056651917770853E-4</v>
      </c>
      <c r="R23" s="191">
        <f t="shared" si="16"/>
        <v>4.5880330424695394E-4</v>
      </c>
      <c r="S23" s="191">
        <f t="shared" si="14"/>
        <v>2.9344200888409115E-4</v>
      </c>
      <c r="T23" s="191">
        <f t="shared" si="14"/>
        <v>1.4266773222730529E-4</v>
      </c>
      <c r="U23" s="191">
        <f t="shared" si="14"/>
        <v>4.9809340642019865E-5</v>
      </c>
      <c r="V23" s="191">
        <f t="shared" si="14"/>
        <v>5.3358852057899978E-5</v>
      </c>
      <c r="W23" s="191">
        <f t="shared" si="14"/>
        <v>5.3428387727398098E-5</v>
      </c>
      <c r="X23" s="191">
        <f t="shared" si="14"/>
        <v>4.7909483545776363E-4</v>
      </c>
      <c r="Y23" s="191">
        <f t="shared" si="14"/>
        <v>8.6917204671559123E-4</v>
      </c>
      <c r="Z23" s="191">
        <f t="shared" si="14"/>
        <v>2.4234733864102561E-4</v>
      </c>
      <c r="AA23" s="191">
        <f t="shared" si="14"/>
        <v>2.6118468241601028E-4</v>
      </c>
      <c r="AB23" s="191">
        <f t="shared" si="14"/>
        <v>1.6785731185279797E-4</v>
      </c>
      <c r="AC23" s="191">
        <f t="shared" si="15"/>
        <v>9.2251142070758906E-5</v>
      </c>
      <c r="AD23" s="191">
        <f t="shared" si="15"/>
        <v>8.7103003726202014E-5</v>
      </c>
      <c r="AE23" s="191">
        <f t="shared" ref="AE23" si="17">AE6/AE$15</f>
        <v>4.9058000066219372E-5</v>
      </c>
      <c r="AF23" s="15"/>
      <c r="AG23" s="15"/>
      <c r="AH23" s="15"/>
      <c r="AI23" s="15"/>
    </row>
    <row r="24" spans="1:35" ht="36" x14ac:dyDescent="0.2">
      <c r="A24" s="155"/>
      <c r="B24" s="215" t="s">
        <v>16</v>
      </c>
      <c r="C24" s="191">
        <f t="shared" si="13"/>
        <v>2.5492999305304322E-2</v>
      </c>
      <c r="D24" s="191">
        <f t="shared" si="14"/>
        <v>3.2058378360102127E-2</v>
      </c>
      <c r="E24" s="191">
        <f t="shared" si="14"/>
        <v>6.7553821927531316E-2</v>
      </c>
      <c r="F24" s="191">
        <f t="shared" si="14"/>
        <v>4.4048746754823065E-2</v>
      </c>
      <c r="G24" s="191">
        <f t="shared" si="14"/>
        <v>4.1556515010841989E-2</v>
      </c>
      <c r="H24" s="191">
        <f t="shared" si="14"/>
        <v>2.8748616057077007E-2</v>
      </c>
      <c r="I24" s="191">
        <f t="shared" si="14"/>
        <v>2.6038838872987524E-2</v>
      </c>
      <c r="J24" s="191">
        <f t="shared" si="14"/>
        <v>2.506382054819193E-2</v>
      </c>
      <c r="K24" s="191">
        <f t="shared" si="14"/>
        <v>2.9005884166273959E-2</v>
      </c>
      <c r="L24" s="191">
        <f t="shared" si="14"/>
        <v>2.5565878316693932E-2</v>
      </c>
      <c r="M24" s="191">
        <f t="shared" si="14"/>
        <v>2.009504445686798E-2</v>
      </c>
      <c r="N24" s="191">
        <f t="shared" si="14"/>
        <v>1.9523686184410485E-2</v>
      </c>
      <c r="O24" s="191">
        <f t="shared" si="14"/>
        <v>5.5622196041970898E-2</v>
      </c>
      <c r="P24" s="191">
        <f t="shared" si="14"/>
        <v>2.7870742628573881E-2</v>
      </c>
      <c r="Q24" s="191">
        <f t="shared" si="14"/>
        <v>2.7800510564060552E-2</v>
      </c>
      <c r="R24" s="191">
        <f t="shared" si="14"/>
        <v>2.0750019524508907E-2</v>
      </c>
      <c r="S24" s="191">
        <f t="shared" si="14"/>
        <v>2.1838852759644208E-2</v>
      </c>
      <c r="T24" s="191">
        <f t="shared" si="14"/>
        <v>2.1269558936360282E-2</v>
      </c>
      <c r="U24" s="191">
        <f t="shared" si="14"/>
        <v>1.6328716857784704E-2</v>
      </c>
      <c r="V24" s="191">
        <f t="shared" si="14"/>
        <v>1.2217085891805517E-2</v>
      </c>
      <c r="W24" s="191">
        <f t="shared" si="14"/>
        <v>1.6294346323656193E-2</v>
      </c>
      <c r="X24" s="191">
        <f t="shared" si="14"/>
        <v>1.8847447739296436E-2</v>
      </c>
      <c r="Y24" s="191">
        <f t="shared" si="14"/>
        <v>2.0900143388183856E-2</v>
      </c>
      <c r="Z24" s="191">
        <f t="shared" si="14"/>
        <v>1.7836938151297468E-2</v>
      </c>
      <c r="AA24" s="191">
        <f t="shared" si="14"/>
        <v>1.9157797374928932E-2</v>
      </c>
      <c r="AB24" s="191">
        <f t="shared" si="14"/>
        <v>1.8998077352793005E-2</v>
      </c>
      <c r="AC24" s="191">
        <f t="shared" si="15"/>
        <v>2.0630974638637861E-2</v>
      </c>
      <c r="AD24" s="191">
        <f t="shared" si="15"/>
        <v>2.1528677978061957E-2</v>
      </c>
      <c r="AE24" s="191">
        <f t="shared" ref="AE24" si="18">AE7/AE$15</f>
        <v>1.9270970368780872E-2</v>
      </c>
      <c r="AF24" s="15"/>
      <c r="AG24" s="15"/>
      <c r="AH24" s="15"/>
      <c r="AI24" s="15"/>
    </row>
    <row r="25" spans="1:35" s="242" customFormat="1" ht="23.25" customHeight="1" x14ac:dyDescent="0.2">
      <c r="A25" s="155"/>
      <c r="B25" s="215" t="s">
        <v>17</v>
      </c>
      <c r="C25" s="191">
        <f t="shared" si="13"/>
        <v>0.77225880977176986</v>
      </c>
      <c r="D25" s="191">
        <f t="shared" si="14"/>
        <v>0.76078741316412535</v>
      </c>
      <c r="E25" s="191">
        <f t="shared" si="14"/>
        <v>0.64909365959533372</v>
      </c>
      <c r="F25" s="191">
        <f t="shared" si="14"/>
        <v>0.70744054430421321</v>
      </c>
      <c r="G25" s="191">
        <f t="shared" si="14"/>
        <v>0.70256297687080038</v>
      </c>
      <c r="H25" s="191">
        <f t="shared" si="14"/>
        <v>0.71515824443023746</v>
      </c>
      <c r="I25" s="191">
        <f t="shared" si="14"/>
        <v>0.76984913916558873</v>
      </c>
      <c r="J25" s="191">
        <f t="shared" si="14"/>
        <v>0.79772709101706429</v>
      </c>
      <c r="K25" s="191">
        <f t="shared" si="14"/>
        <v>0.78277809790298747</v>
      </c>
      <c r="L25" s="191">
        <f t="shared" si="14"/>
        <v>0.81068219895061189</v>
      </c>
      <c r="M25" s="191">
        <f t="shared" si="14"/>
        <v>0.85159319926822619</v>
      </c>
      <c r="N25" s="191">
        <f t="shared" si="14"/>
        <v>0.85545279466342961</v>
      </c>
      <c r="O25" s="191">
        <f t="shared" si="14"/>
        <v>0.81997013564420784</v>
      </c>
      <c r="P25" s="191">
        <f t="shared" si="14"/>
        <v>0.84437541361119295</v>
      </c>
      <c r="Q25" s="191">
        <f t="shared" si="14"/>
        <v>0.84332081045451235</v>
      </c>
      <c r="R25" s="191">
        <f t="shared" si="14"/>
        <v>0.8220522619238172</v>
      </c>
      <c r="S25" s="191">
        <f t="shared" si="14"/>
        <v>0.85145680957439662</v>
      </c>
      <c r="T25" s="191">
        <f t="shared" si="14"/>
        <v>0.83441065706546025</v>
      </c>
      <c r="U25" s="191">
        <f t="shared" si="14"/>
        <v>0.8731240269498497</v>
      </c>
      <c r="V25" s="191">
        <f t="shared" si="14"/>
        <v>0.88132685576043579</v>
      </c>
      <c r="W25" s="191">
        <f t="shared" si="14"/>
        <v>0.88017998314165069</v>
      </c>
      <c r="X25" s="191">
        <f t="shared" si="14"/>
        <v>0.87155764614709619</v>
      </c>
      <c r="Y25" s="191">
        <f t="shared" si="14"/>
        <v>0.87223374467367809</v>
      </c>
      <c r="Z25" s="191">
        <f t="shared" si="14"/>
        <v>0.86394261327605015</v>
      </c>
      <c r="AA25" s="191">
        <f t="shared" si="14"/>
        <v>0.86144210619775219</v>
      </c>
      <c r="AB25" s="191">
        <f t="shared" si="14"/>
        <v>0.86292329642516286</v>
      </c>
      <c r="AC25" s="191">
        <f t="shared" si="15"/>
        <v>0.86207513753358533</v>
      </c>
      <c r="AD25" s="191">
        <f t="shared" si="15"/>
        <v>0.85663362920036168</v>
      </c>
      <c r="AE25" s="191">
        <f t="shared" ref="AE25" si="19">AE8/AE$15</f>
        <v>0.85723080697323806</v>
      </c>
      <c r="AF25" s="15"/>
      <c r="AG25" s="15"/>
      <c r="AH25" s="15"/>
      <c r="AI25" s="15"/>
    </row>
    <row r="26" spans="1:35" ht="36" x14ac:dyDescent="0.2">
      <c r="A26" s="155"/>
      <c r="B26" s="215" t="s">
        <v>18</v>
      </c>
      <c r="C26" s="191">
        <f t="shared" si="13"/>
        <v>0.13552505272784235</v>
      </c>
      <c r="D26" s="191">
        <f t="shared" si="14"/>
        <v>0.14846760494166955</v>
      </c>
      <c r="E26" s="191">
        <f t="shared" si="14"/>
        <v>0.17088196208285211</v>
      </c>
      <c r="F26" s="191">
        <f t="shared" si="14"/>
        <v>0.15082550193849031</v>
      </c>
      <c r="G26" s="191">
        <f t="shared" si="14"/>
        <v>0.16448592675744977</v>
      </c>
      <c r="H26" s="191">
        <f t="shared" si="14"/>
        <v>0.16298611583730011</v>
      </c>
      <c r="I26" s="191">
        <f t="shared" si="14"/>
        <v>0.12397271135379226</v>
      </c>
      <c r="J26" s="191">
        <f t="shared" si="14"/>
        <v>9.210284311513027E-2</v>
      </c>
      <c r="K26" s="191">
        <f t="shared" si="14"/>
        <v>9.7469914033267033E-2</v>
      </c>
      <c r="L26" s="191">
        <f t="shared" si="14"/>
        <v>7.8407670090789375E-2</v>
      </c>
      <c r="M26" s="191">
        <f t="shared" si="14"/>
        <v>4.4204101051588569E-2</v>
      </c>
      <c r="N26" s="191">
        <f t="shared" si="14"/>
        <v>4.0025248203011586E-2</v>
      </c>
      <c r="O26" s="191">
        <f t="shared" si="14"/>
        <v>4.2718828753508319E-2</v>
      </c>
      <c r="P26" s="191">
        <f t="shared" si="14"/>
        <v>4.3831665347161014E-2</v>
      </c>
      <c r="Q26" s="191">
        <f t="shared" si="14"/>
        <v>3.9673067841871829E-2</v>
      </c>
      <c r="R26" s="191">
        <f t="shared" si="14"/>
        <v>2.2193884887265397E-2</v>
      </c>
      <c r="S26" s="191">
        <f t="shared" si="14"/>
        <v>2.64350163418972E-2</v>
      </c>
      <c r="T26" s="191">
        <f t="shared" si="14"/>
        <v>2.4647689277868718E-2</v>
      </c>
      <c r="U26" s="191">
        <f t="shared" si="14"/>
        <v>2.1083232808852603E-2</v>
      </c>
      <c r="V26" s="191">
        <f t="shared" si="14"/>
        <v>2.4510566849732823E-2</v>
      </c>
      <c r="W26" s="191">
        <f t="shared" si="14"/>
        <v>2.4308463250722678E-2</v>
      </c>
      <c r="X26" s="191">
        <f t="shared" si="14"/>
        <v>2.7957907261521836E-2</v>
      </c>
      <c r="Y26" s="191">
        <f t="shared" si="14"/>
        <v>2.313401092400023E-2</v>
      </c>
      <c r="Z26" s="191">
        <f t="shared" si="14"/>
        <v>2.2484060065167358E-2</v>
      </c>
      <c r="AA26" s="191">
        <f t="shared" si="14"/>
        <v>2.2768724071905007E-2</v>
      </c>
      <c r="AB26" s="191">
        <f t="shared" si="14"/>
        <v>2.0212045817490781E-2</v>
      </c>
      <c r="AC26" s="191">
        <f t="shared" si="15"/>
        <v>2.2138557368258514E-2</v>
      </c>
      <c r="AD26" s="191">
        <f t="shared" si="15"/>
        <v>2.4674615539577224E-2</v>
      </c>
      <c r="AE26" s="191">
        <f t="shared" ref="AE26" si="20">AE9/AE$15</f>
        <v>2.6173222327893798E-2</v>
      </c>
      <c r="AF26" s="15"/>
      <c r="AG26" s="15"/>
      <c r="AH26" s="15"/>
      <c r="AI26" s="15"/>
    </row>
    <row r="27" spans="1:35" x14ac:dyDescent="0.2">
      <c r="A27" s="156"/>
      <c r="B27" s="10" t="s">
        <v>11</v>
      </c>
      <c r="C27" s="191">
        <f t="shared" si="13"/>
        <v>0.96266351649161774</v>
      </c>
      <c r="D27" s="191">
        <f t="shared" si="14"/>
        <v>0.96558763963711025</v>
      </c>
      <c r="E27" s="191">
        <f t="shared" si="14"/>
        <v>0.93264901475448514</v>
      </c>
      <c r="F27" s="191">
        <f t="shared" si="14"/>
        <v>0.94095140726951976</v>
      </c>
      <c r="G27" s="191">
        <f t="shared" si="14"/>
        <v>0.93585989694856764</v>
      </c>
      <c r="H27" s="191">
        <f t="shared" si="14"/>
        <v>0.9322082507529591</v>
      </c>
      <c r="I27" s="191">
        <f t="shared" si="14"/>
        <v>0.93807648603035132</v>
      </c>
      <c r="J27" s="191">
        <f t="shared" si="14"/>
        <v>0.93160521638541482</v>
      </c>
      <c r="K27" s="191">
        <f t="shared" si="14"/>
        <v>0.92965107494471255</v>
      </c>
      <c r="L27" s="191">
        <f t="shared" si="14"/>
        <v>0.93486592653518441</v>
      </c>
      <c r="M27" s="191">
        <f t="shared" si="14"/>
        <v>0.93614953404791812</v>
      </c>
      <c r="N27" s="191">
        <f t="shared" si="14"/>
        <v>0.94088575936353125</v>
      </c>
      <c r="O27" s="191">
        <f t="shared" si="14"/>
        <v>0.94417637421456568</v>
      </c>
      <c r="P27" s="191">
        <f t="shared" si="14"/>
        <v>0.94721780487019636</v>
      </c>
      <c r="Q27" s="191">
        <f t="shared" si="14"/>
        <v>0.94470125775842972</v>
      </c>
      <c r="R27" s="191">
        <f t="shared" si="14"/>
        <v>0.93703371864653706</v>
      </c>
      <c r="S27" s="191">
        <f t="shared" si="14"/>
        <v>0.93880045057105399</v>
      </c>
      <c r="T27" s="191">
        <f t="shared" si="14"/>
        <v>0.93711672972844351</v>
      </c>
      <c r="U27" s="191">
        <f t="shared" si="14"/>
        <v>0.93662407402420078</v>
      </c>
      <c r="V27" s="191">
        <f t="shared" si="14"/>
        <v>0.93152197839765327</v>
      </c>
      <c r="W27" s="191">
        <f t="shared" si="14"/>
        <v>0.93185265087065794</v>
      </c>
      <c r="X27" s="191">
        <f t="shared" si="14"/>
        <v>0.92951231079231078</v>
      </c>
      <c r="Y27" s="191">
        <f t="shared" si="14"/>
        <v>0.92677710312340511</v>
      </c>
      <c r="Z27" s="191">
        <f t="shared" si="14"/>
        <v>0.92573675646752573</v>
      </c>
      <c r="AA27" s="191">
        <f t="shared" si="14"/>
        <v>0.91730687604772854</v>
      </c>
      <c r="AB27" s="191">
        <f t="shared" si="14"/>
        <v>0.91621316352699655</v>
      </c>
      <c r="AC27" s="191">
        <f t="shared" si="15"/>
        <v>0.91754557461595554</v>
      </c>
      <c r="AD27" s="191">
        <f t="shared" si="15"/>
        <v>0.92147361880766432</v>
      </c>
      <c r="AE27" s="191">
        <f t="shared" ref="AE27" si="21">AE10/AE$15</f>
        <v>0.92173336105668524</v>
      </c>
      <c r="AF27" s="15"/>
      <c r="AG27" s="15"/>
      <c r="AH27" s="15"/>
      <c r="AI27" s="15"/>
    </row>
    <row r="28" spans="1:35" x14ac:dyDescent="0.2">
      <c r="A28" s="130" t="s">
        <v>14</v>
      </c>
      <c r="B28" s="237" t="s">
        <v>6</v>
      </c>
      <c r="C28" s="191">
        <f t="shared" si="13"/>
        <v>4.354734692280998E-3</v>
      </c>
      <c r="D28" s="191">
        <f t="shared" si="14"/>
        <v>4.1608612227303004E-3</v>
      </c>
      <c r="E28" s="191">
        <f t="shared" si="14"/>
        <v>5.8729443826804409E-3</v>
      </c>
      <c r="F28" s="191">
        <f t="shared" si="14"/>
        <v>3.7184844956267508E-3</v>
      </c>
      <c r="G28" s="191">
        <f t="shared" si="14"/>
        <v>3.5612102748921984E-3</v>
      </c>
      <c r="H28" s="191">
        <f t="shared" si="14"/>
        <v>4.7567081227535947E-3</v>
      </c>
      <c r="I28" s="191">
        <f t="shared" si="14"/>
        <v>1.6947794007727197E-3</v>
      </c>
      <c r="J28" s="191">
        <f t="shared" si="14"/>
        <v>5.4381637403756872E-3</v>
      </c>
      <c r="K28" s="191">
        <f t="shared" si="14"/>
        <v>5.796622308539159E-3</v>
      </c>
      <c r="L28" s="191">
        <f t="shared" si="14"/>
        <v>5.8485463356197998E-3</v>
      </c>
      <c r="M28" s="191">
        <f t="shared" si="14"/>
        <v>5.3727429406534334E-3</v>
      </c>
      <c r="N28" s="191">
        <f t="shared" si="14"/>
        <v>4.8802204759267106E-3</v>
      </c>
      <c r="O28" s="191">
        <f t="shared" si="14"/>
        <v>5.0462087985421551E-3</v>
      </c>
      <c r="P28" s="191">
        <f t="shared" si="14"/>
        <v>5.0317901212141442E-3</v>
      </c>
      <c r="Q28" s="191">
        <f t="shared" si="14"/>
        <v>5.7368170257644287E-3</v>
      </c>
      <c r="R28" s="191">
        <f t="shared" si="14"/>
        <v>5.7431864554638315E-3</v>
      </c>
      <c r="S28" s="191">
        <f t="shared" si="14"/>
        <v>6.1415015804562609E-3</v>
      </c>
      <c r="T28" s="191">
        <f t="shared" si="14"/>
        <v>8.8938062256839964E-3</v>
      </c>
      <c r="U28" s="191">
        <f t="shared" si="14"/>
        <v>8.4874192974843214E-3</v>
      </c>
      <c r="V28" s="191">
        <f t="shared" si="14"/>
        <v>7.1086520369129788E-3</v>
      </c>
      <c r="W28" s="191">
        <f t="shared" si="14"/>
        <v>7.3141845294176682E-3</v>
      </c>
      <c r="X28" s="191">
        <f t="shared" si="14"/>
        <v>7.3916190229805613E-3</v>
      </c>
      <c r="Y28" s="191">
        <f t="shared" si="14"/>
        <v>7.311629587151358E-3</v>
      </c>
      <c r="Z28" s="191">
        <f t="shared" si="14"/>
        <v>7.0313565087407178E-3</v>
      </c>
      <c r="AA28" s="191">
        <f t="shared" si="14"/>
        <v>7.6529376349955529E-3</v>
      </c>
      <c r="AB28" s="191">
        <f t="shared" si="14"/>
        <v>8.1577107011142937E-3</v>
      </c>
      <c r="AC28" s="191">
        <f t="shared" si="15"/>
        <v>7.869884917439264E-3</v>
      </c>
      <c r="AD28" s="191">
        <f t="shared" si="15"/>
        <v>6.8862702655671437E-3</v>
      </c>
      <c r="AE28" s="191">
        <f t="shared" ref="AE28" si="22">AE11/AE$15</f>
        <v>7.012979036162225E-3</v>
      </c>
      <c r="AF28" s="15"/>
      <c r="AG28" s="15"/>
      <c r="AH28" s="15"/>
      <c r="AI28" s="15"/>
    </row>
    <row r="29" spans="1:35" x14ac:dyDescent="0.2">
      <c r="A29" s="131"/>
      <c r="B29" s="237" t="s">
        <v>13</v>
      </c>
      <c r="C29" s="191">
        <f t="shared" si="13"/>
        <v>7.4340425628393659E-4</v>
      </c>
      <c r="D29" s="191">
        <f t="shared" si="14"/>
        <v>7.4449000010457704E-4</v>
      </c>
      <c r="E29" s="191">
        <f t="shared" si="14"/>
        <v>1.5088326151308814E-3</v>
      </c>
      <c r="F29" s="191">
        <f t="shared" si="14"/>
        <v>1.3796346553005014E-3</v>
      </c>
      <c r="G29" s="191">
        <f t="shared" si="14"/>
        <v>1.65215964665748E-3</v>
      </c>
      <c r="H29" s="191">
        <f t="shared" si="14"/>
        <v>1.1564450872259542E-3</v>
      </c>
      <c r="I29" s="191">
        <f t="shared" si="14"/>
        <v>1.1205136197999829E-3</v>
      </c>
      <c r="J29" s="191">
        <f t="shared" si="14"/>
        <v>1.0822942100043127E-3</v>
      </c>
      <c r="K29" s="191">
        <f t="shared" si="14"/>
        <v>1.0996075031362736E-3</v>
      </c>
      <c r="L29" s="191">
        <f t="shared" si="14"/>
        <v>9.6684025279463012E-4</v>
      </c>
      <c r="M29" s="191">
        <f t="shared" si="14"/>
        <v>1.0837971956893595E-3</v>
      </c>
      <c r="N29" s="191">
        <f t="shared" si="14"/>
        <v>9.3811399511761458E-4</v>
      </c>
      <c r="O29" s="191">
        <f t="shared" si="14"/>
        <v>9.5889081107299794E-4</v>
      </c>
      <c r="P29" s="191">
        <f t="shared" si="14"/>
        <v>1.0453792686282676E-3</v>
      </c>
      <c r="Q29" s="191">
        <f t="shared" si="14"/>
        <v>1.0375503539940499E-3</v>
      </c>
      <c r="R29" s="191">
        <f t="shared" si="14"/>
        <v>9.4935027629312126E-4</v>
      </c>
      <c r="S29" s="191">
        <f t="shared" si="14"/>
        <v>8.0481468025196191E-4</v>
      </c>
      <c r="T29" s="191">
        <f t="shared" si="14"/>
        <v>8.6616892489412261E-4</v>
      </c>
      <c r="U29" s="191">
        <f t="shared" si="14"/>
        <v>9.5421844634152673E-4</v>
      </c>
      <c r="V29" s="191">
        <f t="shared" si="14"/>
        <v>9.5806007768775255E-4</v>
      </c>
      <c r="W29" s="191">
        <f t="shared" si="14"/>
        <v>9.3101439104220488E-4</v>
      </c>
      <c r="X29" s="191">
        <f t="shared" si="14"/>
        <v>8.8949815737252025E-4</v>
      </c>
      <c r="Y29" s="191">
        <f t="shared" si="14"/>
        <v>9.1697162358660308E-4</v>
      </c>
      <c r="Z29" s="191">
        <f t="shared" si="14"/>
        <v>9.3530254086111615E-4</v>
      </c>
      <c r="AA29" s="191">
        <f t="shared" si="14"/>
        <v>7.7884131533848368E-4</v>
      </c>
      <c r="AB29" s="191">
        <f t="shared" si="14"/>
        <v>9.0194760124013868E-4</v>
      </c>
      <c r="AC29" s="191">
        <f t="shared" si="15"/>
        <v>9.3025042734524532E-4</v>
      </c>
      <c r="AD29" s="191">
        <f t="shared" si="15"/>
        <v>8.6017262584109941E-4</v>
      </c>
      <c r="AE29" s="191">
        <f t="shared" ref="AE29" si="23">AE12/AE$15</f>
        <v>7.9684201943803264E-4</v>
      </c>
      <c r="AF29" s="15"/>
      <c r="AG29" s="15"/>
      <c r="AH29" s="15"/>
      <c r="AI29" s="15"/>
    </row>
    <row r="30" spans="1:35" x14ac:dyDescent="0.2">
      <c r="A30" s="132"/>
      <c r="B30" s="10" t="s">
        <v>11</v>
      </c>
      <c r="C30" s="191">
        <f t="shared" si="13"/>
        <v>5.0981389485649344E-3</v>
      </c>
      <c r="D30" s="191">
        <f t="shared" si="14"/>
        <v>4.9053512228348778E-3</v>
      </c>
      <c r="E30" s="191">
        <f t="shared" si="14"/>
        <v>7.3817769978113219E-3</v>
      </c>
      <c r="F30" s="191">
        <f t="shared" si="14"/>
        <v>5.0981191509272515E-3</v>
      </c>
      <c r="G30" s="191">
        <f t="shared" si="14"/>
        <v>5.2133699215496784E-3</v>
      </c>
      <c r="H30" s="191">
        <f t="shared" si="14"/>
        <v>5.9131532099795494E-3</v>
      </c>
      <c r="I30" s="191">
        <f t="shared" si="14"/>
        <v>2.8152930205727024E-3</v>
      </c>
      <c r="J30" s="191">
        <f t="shared" si="14"/>
        <v>6.5204579503799999E-3</v>
      </c>
      <c r="K30" s="191">
        <f t="shared" si="14"/>
        <v>6.8962298116754328E-3</v>
      </c>
      <c r="L30" s="191">
        <f t="shared" si="14"/>
        <v>6.8153865884144306E-3</v>
      </c>
      <c r="M30" s="191">
        <f t="shared" si="14"/>
        <v>6.4565401363427923E-3</v>
      </c>
      <c r="N30" s="191">
        <f t="shared" si="14"/>
        <v>5.8183344710443247E-3</v>
      </c>
      <c r="O30" s="191">
        <f t="shared" si="14"/>
        <v>6.0050996096151525E-3</v>
      </c>
      <c r="P30" s="191">
        <f t="shared" si="14"/>
        <v>6.0771693898424113E-3</v>
      </c>
      <c r="Q30" s="191">
        <f t="shared" si="14"/>
        <v>6.774367379758478E-3</v>
      </c>
      <c r="R30" s="191">
        <f t="shared" si="14"/>
        <v>6.6925367317569526E-3</v>
      </c>
      <c r="S30" s="191">
        <f t="shared" si="14"/>
        <v>6.9463162607082234E-3</v>
      </c>
      <c r="T30" s="191">
        <f t="shared" si="14"/>
        <v>9.75997515057812E-3</v>
      </c>
      <c r="U30" s="191">
        <f t="shared" si="14"/>
        <v>9.4416377438258474E-3</v>
      </c>
      <c r="V30" s="191">
        <f t="shared" si="14"/>
        <v>8.0667121146007301E-3</v>
      </c>
      <c r="W30" s="191">
        <f t="shared" si="14"/>
        <v>8.2451989204598737E-3</v>
      </c>
      <c r="X30" s="191">
        <f t="shared" si="14"/>
        <v>8.2811171803530807E-3</v>
      </c>
      <c r="Y30" s="191">
        <f t="shared" si="14"/>
        <v>8.2286012107379604E-3</v>
      </c>
      <c r="Z30" s="191">
        <f t="shared" si="14"/>
        <v>7.966659049601834E-3</v>
      </c>
      <c r="AA30" s="191">
        <f t="shared" si="14"/>
        <v>8.4317789503340363E-3</v>
      </c>
      <c r="AB30" s="191">
        <f t="shared" si="14"/>
        <v>9.0596583023544331E-3</v>
      </c>
      <c r="AC30" s="191">
        <f t="shared" si="15"/>
        <v>8.8001353447845106E-3</v>
      </c>
      <c r="AD30" s="191">
        <f t="shared" si="15"/>
        <v>7.7464428914082433E-3</v>
      </c>
      <c r="AE30" s="191">
        <f t="shared" ref="AE30" si="24">AE13/AE$15</f>
        <v>7.8098210556002585E-3</v>
      </c>
      <c r="AF30" s="15"/>
      <c r="AG30" s="15"/>
      <c r="AH30" s="15"/>
      <c r="AI30" s="15"/>
    </row>
    <row r="31" spans="1:35" ht="15" customHeight="1" x14ac:dyDescent="0.2">
      <c r="A31" s="135" t="s">
        <v>0</v>
      </c>
      <c r="B31" s="135"/>
      <c r="C31" s="191">
        <f t="shared" si="13"/>
        <v>3.2238344559817236E-2</v>
      </c>
      <c r="D31" s="191">
        <f t="shared" si="14"/>
        <v>2.950700914005493E-2</v>
      </c>
      <c r="E31" s="191">
        <f t="shared" si="14"/>
        <v>5.9969208247703451E-2</v>
      </c>
      <c r="F31" s="191">
        <f t="shared" si="14"/>
        <v>5.3950473579553085E-2</v>
      </c>
      <c r="G31" s="191">
        <f t="shared" si="14"/>
        <v>5.8926733129882711E-2</v>
      </c>
      <c r="H31" s="191">
        <f t="shared" si="14"/>
        <v>6.1878596037061313E-2</v>
      </c>
      <c r="I31" s="191">
        <f t="shared" si="14"/>
        <v>5.9108220949075918E-2</v>
      </c>
      <c r="J31" s="191">
        <f t="shared" si="14"/>
        <v>6.1874325664205178E-2</v>
      </c>
      <c r="K31" s="191">
        <f t="shared" si="14"/>
        <v>6.3452695243611981E-2</v>
      </c>
      <c r="L31" s="191">
        <f t="shared" si="14"/>
        <v>5.8318686876401231E-2</v>
      </c>
      <c r="M31" s="191">
        <f t="shared" si="14"/>
        <v>5.7393925815739072E-2</v>
      </c>
      <c r="N31" s="191">
        <f t="shared" si="14"/>
        <v>5.3295906165424393E-2</v>
      </c>
      <c r="O31" s="191">
        <f t="shared" si="14"/>
        <v>4.9818526175819139E-2</v>
      </c>
      <c r="P31" s="191">
        <f t="shared" si="14"/>
        <v>4.6705025739961235E-2</v>
      </c>
      <c r="Q31" s="191">
        <f t="shared" si="14"/>
        <v>4.8524374861811707E-2</v>
      </c>
      <c r="R31" s="191">
        <f t="shared" si="14"/>
        <v>5.627374462170593E-2</v>
      </c>
      <c r="S31" s="191">
        <f t="shared" si="14"/>
        <v>5.4253233168237845E-2</v>
      </c>
      <c r="T31" s="191">
        <f t="shared" si="14"/>
        <v>5.3123295120978339E-2</v>
      </c>
      <c r="U31" s="191">
        <f t="shared" si="14"/>
        <v>5.3934288231973243E-2</v>
      </c>
      <c r="V31" s="191">
        <f t="shared" si="14"/>
        <v>6.0411309487745993E-2</v>
      </c>
      <c r="W31" s="191">
        <f t="shared" si="14"/>
        <v>5.9902150208882163E-2</v>
      </c>
      <c r="X31" s="191">
        <f t="shared" si="14"/>
        <v>6.2206572027336073E-2</v>
      </c>
      <c r="Y31" s="191">
        <f t="shared" si="14"/>
        <v>6.4994295665856905E-2</v>
      </c>
      <c r="Z31" s="191">
        <f t="shared" si="14"/>
        <v>6.6296584482872428E-2</v>
      </c>
      <c r="AA31" s="191">
        <f t="shared" si="14"/>
        <v>7.4261345001937359E-2</v>
      </c>
      <c r="AB31" s="191">
        <f t="shared" si="14"/>
        <v>7.4727178170649153E-2</v>
      </c>
      <c r="AC31" s="191">
        <f t="shared" si="15"/>
        <v>7.3654290039259884E-2</v>
      </c>
      <c r="AD31" s="191">
        <f t="shared" si="15"/>
        <v>7.0779938300927367E-2</v>
      </c>
      <c r="AE31" s="191">
        <f t="shared" ref="AE31" si="25">AE14/AE$15</f>
        <v>7.0456817887714504E-2</v>
      </c>
      <c r="AF31" s="15"/>
      <c r="AG31" s="15"/>
      <c r="AH31" s="15"/>
      <c r="AI31" s="15"/>
    </row>
    <row r="32" spans="1:35" ht="15" x14ac:dyDescent="0.2">
      <c r="A32" s="136" t="s">
        <v>12</v>
      </c>
      <c r="B32" s="136"/>
      <c r="C32" s="191">
        <f t="shared" si="13"/>
        <v>1</v>
      </c>
      <c r="D32" s="191">
        <f t="shared" si="14"/>
        <v>1</v>
      </c>
      <c r="E32" s="191">
        <f t="shared" si="14"/>
        <v>1</v>
      </c>
      <c r="F32" s="191">
        <f t="shared" si="14"/>
        <v>1</v>
      </c>
      <c r="G32" s="191">
        <f t="shared" si="14"/>
        <v>1</v>
      </c>
      <c r="H32" s="191">
        <f t="shared" si="14"/>
        <v>1</v>
      </c>
      <c r="I32" s="191">
        <f t="shared" si="14"/>
        <v>1</v>
      </c>
      <c r="J32" s="191">
        <f t="shared" si="14"/>
        <v>1</v>
      </c>
      <c r="K32" s="191">
        <f t="shared" si="14"/>
        <v>1</v>
      </c>
      <c r="L32" s="191">
        <f t="shared" si="14"/>
        <v>1</v>
      </c>
      <c r="M32" s="191">
        <f t="shared" si="14"/>
        <v>1</v>
      </c>
      <c r="N32" s="191">
        <f t="shared" si="14"/>
        <v>1</v>
      </c>
      <c r="O32" s="191">
        <f t="shared" si="14"/>
        <v>1</v>
      </c>
      <c r="P32" s="191">
        <f t="shared" si="14"/>
        <v>1</v>
      </c>
      <c r="Q32" s="191">
        <f t="shared" si="14"/>
        <v>1</v>
      </c>
      <c r="R32" s="191">
        <f t="shared" si="14"/>
        <v>1</v>
      </c>
      <c r="S32" s="191">
        <f t="shared" si="14"/>
        <v>1</v>
      </c>
      <c r="T32" s="191">
        <f t="shared" si="14"/>
        <v>1</v>
      </c>
      <c r="U32" s="191">
        <f t="shared" si="14"/>
        <v>1</v>
      </c>
      <c r="V32" s="191">
        <f t="shared" si="14"/>
        <v>1</v>
      </c>
      <c r="W32" s="191">
        <f t="shared" si="14"/>
        <v>1</v>
      </c>
      <c r="X32" s="191">
        <f t="shared" ref="X32:AC32" si="26">X15/X$15</f>
        <v>1</v>
      </c>
      <c r="Y32" s="191">
        <f t="shared" si="26"/>
        <v>1</v>
      </c>
      <c r="Z32" s="191">
        <f t="shared" si="26"/>
        <v>1</v>
      </c>
      <c r="AA32" s="191">
        <f t="shared" si="26"/>
        <v>1</v>
      </c>
      <c r="AB32" s="191">
        <f t="shared" si="26"/>
        <v>1</v>
      </c>
      <c r="AC32" s="191">
        <f t="shared" si="26"/>
        <v>1</v>
      </c>
      <c r="AD32" s="191">
        <f t="shared" ref="AD32" si="27">AD15/AD$15</f>
        <v>1</v>
      </c>
      <c r="AE32" s="191">
        <f t="shared" ref="AE32" si="28">AE15/AE$15</f>
        <v>1</v>
      </c>
      <c r="AF32" s="15"/>
      <c r="AG32" s="15"/>
      <c r="AH32" s="15"/>
      <c r="AI32" s="15"/>
    </row>
    <row r="33" spans="3:35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3:35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3:35" x14ac:dyDescent="0.2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</sheetData>
  <mergeCells count="15">
    <mergeCell ref="C3:AE3"/>
    <mergeCell ref="AF3:AO3"/>
    <mergeCell ref="C20:AE20"/>
    <mergeCell ref="A11:A13"/>
    <mergeCell ref="A5:A10"/>
    <mergeCell ref="A14:B14"/>
    <mergeCell ref="A3:A4"/>
    <mergeCell ref="B3:B4"/>
    <mergeCell ref="A31:B31"/>
    <mergeCell ref="A22:A27"/>
    <mergeCell ref="A32:B32"/>
    <mergeCell ref="A15:B15"/>
    <mergeCell ref="A20:A21"/>
    <mergeCell ref="B20:B21"/>
    <mergeCell ref="A28:A30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="80" zoomScaleNormal="80" workbookViewId="0">
      <selection activeCell="F39" sqref="F39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  <col min="36" max="39" width="10.42578125" customWidth="1"/>
    <col min="41" max="41" width="10.42578125" customWidth="1"/>
  </cols>
  <sheetData>
    <row r="1" spans="1:41" ht="15.75" x14ac:dyDescent="0.25">
      <c r="A1" s="1" t="s">
        <v>46</v>
      </c>
    </row>
    <row r="2" spans="1:41" ht="13.5" thickBot="1" x14ac:dyDescent="0.25"/>
    <row r="3" spans="1:41" ht="14.1" customHeight="1" x14ac:dyDescent="0.2">
      <c r="A3" s="137" t="s">
        <v>1</v>
      </c>
      <c r="B3" s="137" t="s">
        <v>2</v>
      </c>
      <c r="C3" s="137" t="s">
        <v>21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60" t="s">
        <v>5</v>
      </c>
      <c r="AG3" s="160"/>
      <c r="AH3" s="160"/>
      <c r="AI3" s="160"/>
      <c r="AJ3" s="160"/>
      <c r="AK3" s="160"/>
      <c r="AL3" s="160"/>
      <c r="AM3" s="160"/>
      <c r="AN3" s="160"/>
      <c r="AO3" s="161"/>
    </row>
    <row r="4" spans="1:41" x14ac:dyDescent="0.2">
      <c r="A4" s="137"/>
      <c r="B4" s="137"/>
      <c r="C4" s="205">
        <v>1990</v>
      </c>
      <c r="D4" s="205">
        <v>1991</v>
      </c>
      <c r="E4" s="205">
        <v>1992</v>
      </c>
      <c r="F4" s="205">
        <v>1993</v>
      </c>
      <c r="G4" s="205">
        <v>1994</v>
      </c>
      <c r="H4" s="205">
        <v>1995</v>
      </c>
      <c r="I4" s="205">
        <v>1996</v>
      </c>
      <c r="J4" s="205">
        <v>1997</v>
      </c>
      <c r="K4" s="205">
        <v>1998</v>
      </c>
      <c r="L4" s="205">
        <v>1999</v>
      </c>
      <c r="M4" s="205">
        <v>2000</v>
      </c>
      <c r="N4" s="205">
        <v>2001</v>
      </c>
      <c r="O4" s="205">
        <v>2002</v>
      </c>
      <c r="P4" s="205">
        <v>2003</v>
      </c>
      <c r="Q4" s="205">
        <v>2004</v>
      </c>
      <c r="R4" s="205">
        <v>2005</v>
      </c>
      <c r="S4" s="205">
        <v>2006</v>
      </c>
      <c r="T4" s="205">
        <v>2007</v>
      </c>
      <c r="U4" s="205">
        <v>2008</v>
      </c>
      <c r="V4" s="205">
        <v>2009</v>
      </c>
      <c r="W4" s="205">
        <v>2010</v>
      </c>
      <c r="X4" s="205">
        <v>2011</v>
      </c>
      <c r="Y4" s="205">
        <v>2012</v>
      </c>
      <c r="Z4" s="205">
        <v>2013</v>
      </c>
      <c r="AA4" s="205">
        <v>2014</v>
      </c>
      <c r="AB4" s="205">
        <v>2015</v>
      </c>
      <c r="AC4" s="205">
        <v>2016</v>
      </c>
      <c r="AD4" s="206">
        <v>2017</v>
      </c>
      <c r="AE4" s="207">
        <v>2018</v>
      </c>
      <c r="AF4" s="103" t="s">
        <v>58</v>
      </c>
      <c r="AG4" s="63" t="s">
        <v>56</v>
      </c>
      <c r="AH4" s="35" t="s">
        <v>50</v>
      </c>
      <c r="AI4" s="35" t="s">
        <v>51</v>
      </c>
      <c r="AJ4" s="35" t="s">
        <v>23</v>
      </c>
      <c r="AK4" s="35" t="s">
        <v>24</v>
      </c>
      <c r="AL4" s="35" t="s">
        <v>25</v>
      </c>
      <c r="AM4" s="35" t="s">
        <v>52</v>
      </c>
      <c r="AN4" s="63" t="s">
        <v>57</v>
      </c>
      <c r="AO4" s="231" t="s">
        <v>59</v>
      </c>
    </row>
    <row r="5" spans="1:41" ht="24" x14ac:dyDescent="0.2">
      <c r="A5" s="164" t="s">
        <v>3</v>
      </c>
      <c r="B5" s="211" t="s">
        <v>9</v>
      </c>
      <c r="C5" s="193">
        <v>9.9740885043968816E-2</v>
      </c>
      <c r="D5" s="193">
        <v>8.6300560879767327E-2</v>
      </c>
      <c r="E5" s="193">
        <v>7.6747224997629288E-2</v>
      </c>
      <c r="F5" s="193">
        <v>7.0474365941885414E-2</v>
      </c>
      <c r="G5" s="193">
        <v>4.4193884848927716E-2</v>
      </c>
      <c r="H5" s="193">
        <v>3.0106079300000001E-2</v>
      </c>
      <c r="I5" s="193">
        <v>2.6376953979999999E-2</v>
      </c>
      <c r="J5" s="193">
        <v>2.5259159060000001E-2</v>
      </c>
      <c r="K5" s="193">
        <v>2.8114405580000001E-2</v>
      </c>
      <c r="L5" s="193">
        <v>2.7936909840000003E-2</v>
      </c>
      <c r="M5" s="193">
        <v>2.4353667940000004E-2</v>
      </c>
      <c r="N5" s="193">
        <v>3.0358988980000001E-2</v>
      </c>
      <c r="O5" s="193">
        <v>3.3106776920000004E-2</v>
      </c>
      <c r="P5" s="193">
        <v>3.8215987780000002E-2</v>
      </c>
      <c r="Q5" s="193">
        <v>4.3017494380000007E-2</v>
      </c>
      <c r="R5" s="193">
        <v>0.22034862251507051</v>
      </c>
      <c r="S5" s="193">
        <v>0.11310846319443651</v>
      </c>
      <c r="T5" s="193">
        <v>0.1659399138125878</v>
      </c>
      <c r="U5" s="193">
        <v>6.8347244518721817E-2</v>
      </c>
      <c r="V5" s="193">
        <v>2.0320481164012277E-2</v>
      </c>
      <c r="W5" s="193">
        <v>1.7676949404959341E-2</v>
      </c>
      <c r="X5" s="193">
        <v>1.7363375502537956E-2</v>
      </c>
      <c r="Y5" s="193">
        <v>1.5411330289066794E-2</v>
      </c>
      <c r="Z5" s="193">
        <v>3.0227901196179609E-2</v>
      </c>
      <c r="AA5" s="193">
        <v>1.552666985976534E-2</v>
      </c>
      <c r="AB5" s="193">
        <v>1.281071909925756E-2</v>
      </c>
      <c r="AC5" s="193">
        <v>1.4192070887088163E-2</v>
      </c>
      <c r="AD5" s="194">
        <v>2.5423259933411251E-2</v>
      </c>
      <c r="AE5" s="195">
        <v>2.6307837145056925E-2</v>
      </c>
      <c r="AF5" s="196">
        <f>(AE5-AD5)/AD5</f>
        <v>3.4794012017442449E-2</v>
      </c>
      <c r="AG5" s="72">
        <f t="shared" ref="AG5:AG11" si="0">(AD5-AC5)/AC5</f>
        <v>0.79137069816506755</v>
      </c>
      <c r="AH5" s="198">
        <f t="shared" ref="AH5:AH11" si="1">(AC5-AB5)/AB5</f>
        <v>0.10782781022110288</v>
      </c>
      <c r="AI5" s="198">
        <f t="shared" ref="AI5:AI11" si="2">(AC5-AA5)/AA5</f>
        <v>-8.5955261799927782E-2</v>
      </c>
      <c r="AJ5" s="198">
        <f t="shared" ref="AJ5:AM11" si="3">(Z5-$C5)/$C5</f>
        <v>-0.69693570311859332</v>
      </c>
      <c r="AK5" s="198">
        <f t="shared" si="3"/>
        <v>-0.84432993698701686</v>
      </c>
      <c r="AL5" s="198">
        <f t="shared" si="3"/>
        <v>-0.87156000176246473</v>
      </c>
      <c r="AM5" s="198">
        <f t="shared" si="3"/>
        <v>-0.85771059800770899</v>
      </c>
      <c r="AN5" s="72">
        <f t="shared" ref="AN5:AN11" si="4">(AD5-C5)/C5</f>
        <v>-0.74510693461157973</v>
      </c>
      <c r="AO5" s="222">
        <f>(AE5-C5)/C5</f>
        <v>-0.73623818223129234</v>
      </c>
    </row>
    <row r="6" spans="1:41" ht="31.5" customHeight="1" x14ac:dyDescent="0.2">
      <c r="A6" s="165"/>
      <c r="B6" s="211" t="s">
        <v>10</v>
      </c>
      <c r="C6" s="193">
        <v>9.4788471999999999E-5</v>
      </c>
      <c r="D6" s="193">
        <v>1.0031430199999999E-4</v>
      </c>
      <c r="E6" s="193">
        <v>5.6747498999999989E-5</v>
      </c>
      <c r="F6" s="193">
        <v>7.8840067000000001E-5</v>
      </c>
      <c r="G6" s="193">
        <v>5.8639307999999995E-5</v>
      </c>
      <c r="H6" s="193">
        <v>6.3562431780000003E-3</v>
      </c>
      <c r="I6" s="193">
        <v>2.0261895470000003E-3</v>
      </c>
      <c r="J6" s="193">
        <v>5.970823220000001E-4</v>
      </c>
      <c r="K6" s="193">
        <v>1.899795745E-3</v>
      </c>
      <c r="L6" s="193">
        <v>2.4299805260000001E-3</v>
      </c>
      <c r="M6" s="193">
        <v>2.2850806830000004E-3</v>
      </c>
      <c r="N6" s="193">
        <v>3.0314029230000005E-3</v>
      </c>
      <c r="O6" s="193">
        <v>7.7597746800000004E-4</v>
      </c>
      <c r="P6" s="193">
        <v>2.4748972820000004E-3</v>
      </c>
      <c r="Q6" s="193">
        <v>4.2821269600000006E-4</v>
      </c>
      <c r="R6" s="193">
        <v>7.1398304766544772E-4</v>
      </c>
      <c r="S6" s="193">
        <v>4.8642289515797099E-4</v>
      </c>
      <c r="T6" s="193">
        <v>2.5528686152877055E-4</v>
      </c>
      <c r="U6" s="193">
        <v>1.3261827298800561E-4</v>
      </c>
      <c r="V6" s="193">
        <v>1.307938888202617E-4</v>
      </c>
      <c r="W6" s="193">
        <v>1.2844687456886199E-4</v>
      </c>
      <c r="X6" s="193">
        <v>7.7219293965056883E-4</v>
      </c>
      <c r="Y6" s="193">
        <v>1.3562437199445157E-3</v>
      </c>
      <c r="Z6" s="193">
        <v>4.0758599492277055E-4</v>
      </c>
      <c r="AA6" s="193">
        <v>3.9919828005694402E-4</v>
      </c>
      <c r="AB6" s="193">
        <v>2.5482617538609978E-4</v>
      </c>
      <c r="AC6" s="193">
        <v>1.6527341193336769E-4</v>
      </c>
      <c r="AD6" s="194">
        <v>1.5793173966160274E-4</v>
      </c>
      <c r="AE6" s="195">
        <v>1.08765498163584E-4</v>
      </c>
      <c r="AF6" s="196">
        <f t="shared" ref="AF6:AF15" si="5">(AE6-AD6)/AD6</f>
        <v>-0.3113132395259261</v>
      </c>
      <c r="AG6" s="72">
        <f t="shared" si="0"/>
        <v>-4.4421375379633705E-2</v>
      </c>
      <c r="AH6" s="198">
        <f t="shared" si="1"/>
        <v>-0.35142686310402083</v>
      </c>
      <c r="AI6" s="198">
        <f t="shared" si="2"/>
        <v>-0.58598666329476146</v>
      </c>
      <c r="AJ6" s="198">
        <f t="shared" si="3"/>
        <v>3.2999532150151185</v>
      </c>
      <c r="AK6" s="198">
        <f t="shared" si="3"/>
        <v>3.2114644495687621</v>
      </c>
      <c r="AL6" s="198">
        <f t="shared" si="3"/>
        <v>1.6883667392180324</v>
      </c>
      <c r="AM6" s="198">
        <f t="shared" si="3"/>
        <v>0.74360244918145424</v>
      </c>
      <c r="AN6" s="72">
        <f t="shared" si="4"/>
        <v>0.66614923027351614</v>
      </c>
      <c r="AO6" s="222">
        <f t="shared" ref="AO6:AO15" si="6">(AE6-C6)/C6</f>
        <v>0.14745491586343959</v>
      </c>
    </row>
    <row r="7" spans="1:41" ht="40.5" customHeight="1" x14ac:dyDescent="0.2">
      <c r="A7" s="165"/>
      <c r="B7" s="211" t="s">
        <v>16</v>
      </c>
      <c r="C7" s="193">
        <v>7.2753784721120512E-2</v>
      </c>
      <c r="D7" s="193">
        <v>9.89109103709684E-2</v>
      </c>
      <c r="E7" s="193">
        <v>9.9928386342848147E-2</v>
      </c>
      <c r="F7" s="193">
        <v>6.964309822224285E-2</v>
      </c>
      <c r="G7" s="193">
        <v>5.7308606160120686E-2</v>
      </c>
      <c r="H7" s="193">
        <v>3.5525997985953996E-2</v>
      </c>
      <c r="I7" s="193">
        <v>3.4818002986101076E-2</v>
      </c>
      <c r="J7" s="193">
        <v>3.2912175796437244E-2</v>
      </c>
      <c r="K7" s="193">
        <v>3.626228238643725E-2</v>
      </c>
      <c r="L7" s="193">
        <v>3.2223810763932985E-2</v>
      </c>
      <c r="M7" s="193">
        <v>2.3432790091207717E-2</v>
      </c>
      <c r="N7" s="193">
        <v>2.2552234870532088E-2</v>
      </c>
      <c r="O7" s="193">
        <v>7.2449146747396873E-2</v>
      </c>
      <c r="P7" s="193">
        <v>3.3093419876634167E-2</v>
      </c>
      <c r="Q7" s="193">
        <v>3.2979415998327419E-2</v>
      </c>
      <c r="R7" s="193">
        <v>2.7280729294776269E-2</v>
      </c>
      <c r="S7" s="193">
        <v>3.03787624946882E-2</v>
      </c>
      <c r="T7" s="193">
        <v>2.9659774620481302E-2</v>
      </c>
      <c r="U7" s="193">
        <v>2.2275511964743595E-2</v>
      </c>
      <c r="V7" s="193">
        <v>1.6469945412564413E-2</v>
      </c>
      <c r="W7" s="193">
        <v>2.3519366469162716E-2</v>
      </c>
      <c r="X7" s="193">
        <v>2.7439398634704626E-2</v>
      </c>
      <c r="Y7" s="193">
        <v>3.0422780958646631E-2</v>
      </c>
      <c r="Z7" s="193">
        <v>2.6117027854685129E-2</v>
      </c>
      <c r="AA7" s="193">
        <v>2.5772962394800598E-2</v>
      </c>
      <c r="AB7" s="193">
        <v>2.3074712345430848E-2</v>
      </c>
      <c r="AC7" s="193">
        <v>2.5351371740409172E-2</v>
      </c>
      <c r="AD7" s="194">
        <v>2.6464556788107458E-2</v>
      </c>
      <c r="AE7" s="195">
        <v>2.4456406060259901E-2</v>
      </c>
      <c r="AF7" s="196">
        <f t="shared" si="5"/>
        <v>-7.5880761726943857E-2</v>
      </c>
      <c r="AG7" s="72">
        <f t="shared" si="0"/>
        <v>4.3910249082258088E-2</v>
      </c>
      <c r="AH7" s="198">
        <f t="shared" si="1"/>
        <v>9.8664692365239323E-2</v>
      </c>
      <c r="AI7" s="198">
        <f t="shared" si="2"/>
        <v>-1.6357865577628632E-2</v>
      </c>
      <c r="AJ7" s="198">
        <f t="shared" si="3"/>
        <v>-0.64102172890665676</v>
      </c>
      <c r="AK7" s="198">
        <f t="shared" si="3"/>
        <v>-0.6457509050066137</v>
      </c>
      <c r="AL7" s="198">
        <f t="shared" si="3"/>
        <v>-0.68283832334110539</v>
      </c>
      <c r="AM7" s="198">
        <f t="shared" si="3"/>
        <v>-0.651545664083512</v>
      </c>
      <c r="AN7" s="72">
        <f t="shared" si="4"/>
        <v>-0.63624494739962634</v>
      </c>
      <c r="AO7" s="222">
        <f t="shared" si="6"/>
        <v>-0.66384695787296721</v>
      </c>
    </row>
    <row r="8" spans="1:41" ht="24" x14ac:dyDescent="0.2">
      <c r="A8" s="165"/>
      <c r="B8" s="211" t="s">
        <v>17</v>
      </c>
      <c r="C8" s="193">
        <v>2.2415243830800002</v>
      </c>
      <c r="D8" s="193">
        <v>2.3420645313600001</v>
      </c>
      <c r="E8" s="193">
        <v>0.94763426812000007</v>
      </c>
      <c r="F8" s="193">
        <v>1.1063934668800002</v>
      </c>
      <c r="G8" s="193">
        <v>0.97176871052000013</v>
      </c>
      <c r="H8" s="193">
        <v>0.90928578000000015</v>
      </c>
      <c r="I8" s="193">
        <v>1.0528363975600004</v>
      </c>
      <c r="J8" s="193">
        <v>1.0890635263599999</v>
      </c>
      <c r="K8" s="193">
        <v>1.01718186788</v>
      </c>
      <c r="L8" s="193">
        <v>1.0611495703600002</v>
      </c>
      <c r="M8" s="193">
        <v>1.0400881729200002</v>
      </c>
      <c r="N8" s="193">
        <v>1.0612290873200003</v>
      </c>
      <c r="O8" s="193">
        <v>1.0751658816</v>
      </c>
      <c r="P8" s="193">
        <v>1.1139003095600004</v>
      </c>
      <c r="Q8" s="193">
        <v>1.1160203008400003</v>
      </c>
      <c r="R8" s="193">
        <v>1.1470104150000002</v>
      </c>
      <c r="S8" s="193">
        <v>1.2325439060400003</v>
      </c>
      <c r="T8" s="193">
        <v>1.2122771900399998</v>
      </c>
      <c r="U8" s="193">
        <v>1.2622903374800003</v>
      </c>
      <c r="V8" s="193">
        <v>1.2633087740000002</v>
      </c>
      <c r="W8" s="193">
        <v>1.31596063624</v>
      </c>
      <c r="X8" s="193">
        <v>1.2989506854800004</v>
      </c>
      <c r="Y8" s="193">
        <v>1.3003840700400002</v>
      </c>
      <c r="Z8" s="193">
        <v>1.2771657394799996</v>
      </c>
      <c r="AA8" s="193">
        <v>1.1697691468399998</v>
      </c>
      <c r="AB8" s="193">
        <v>1.0705349270800002</v>
      </c>
      <c r="AC8" s="193">
        <v>1.0810021966000001</v>
      </c>
      <c r="AD8" s="194">
        <v>1.09427794052</v>
      </c>
      <c r="AE8" s="195">
        <v>1.0881729099200002</v>
      </c>
      <c r="AF8" s="196">
        <f t="shared" si="5"/>
        <v>-5.5790493200464121E-3</v>
      </c>
      <c r="AG8" s="72">
        <f t="shared" si="0"/>
        <v>1.2280959244814888E-2</v>
      </c>
      <c r="AH8" s="198">
        <f t="shared" si="1"/>
        <v>9.7776067414731514E-3</v>
      </c>
      <c r="AI8" s="198">
        <f t="shared" si="2"/>
        <v>-7.5884160972952364E-2</v>
      </c>
      <c r="AJ8" s="198">
        <f t="shared" si="3"/>
        <v>-0.43022447173869649</v>
      </c>
      <c r="AK8" s="198">
        <f t="shared" si="3"/>
        <v>-0.47813677349667688</v>
      </c>
      <c r="AL8" s="198">
        <f t="shared" si="3"/>
        <v>-0.52240763689172298</v>
      </c>
      <c r="AM8" s="198">
        <f t="shared" si="3"/>
        <v>-0.51773792658251938</v>
      </c>
      <c r="AN8" s="72">
        <f t="shared" si="4"/>
        <v>-0.51181528571355939</v>
      </c>
      <c r="AO8" s="222">
        <f t="shared" si="6"/>
        <v>-0.51453889231185612</v>
      </c>
    </row>
    <row r="9" spans="1:41" ht="40.5" customHeight="1" x14ac:dyDescent="0.2">
      <c r="A9" s="165"/>
      <c r="B9" s="211" t="s">
        <v>18</v>
      </c>
      <c r="C9" s="193">
        <v>0.39825664078</v>
      </c>
      <c r="D9" s="193">
        <v>0.46748285862000005</v>
      </c>
      <c r="E9" s="193">
        <v>0.25412922496000001</v>
      </c>
      <c r="F9" s="193">
        <v>0.24189755696000004</v>
      </c>
      <c r="G9" s="193">
        <v>0.23344235664000004</v>
      </c>
      <c r="H9" s="193">
        <v>0.21303919633999999</v>
      </c>
      <c r="I9" s="193">
        <v>0.17368448566</v>
      </c>
      <c r="J9" s="193">
        <v>0.12797345248</v>
      </c>
      <c r="K9" s="193">
        <v>0.12928225180000003</v>
      </c>
      <c r="L9" s="193">
        <v>0.10375777360000002</v>
      </c>
      <c r="M9" s="193">
        <v>5.4752276476235762E-2</v>
      </c>
      <c r="N9" s="193">
        <v>4.9915721289135739E-2</v>
      </c>
      <c r="O9" s="193">
        <v>5.6729356773587064E-2</v>
      </c>
      <c r="P9" s="193">
        <v>5.8792989677282373E-2</v>
      </c>
      <c r="Q9" s="193">
        <v>5.3554703606139537E-2</v>
      </c>
      <c r="R9" s="193">
        <v>3.2893420271907052E-2</v>
      </c>
      <c r="S9" s="193">
        <v>4.1375502226016089E-2</v>
      </c>
      <c r="T9" s="193">
        <v>3.7845436507915817E-2</v>
      </c>
      <c r="U9" s="193">
        <v>3.16642843513592E-2</v>
      </c>
      <c r="V9" s="193">
        <v>3.7047568297704989E-2</v>
      </c>
      <c r="W9" s="193">
        <v>3.8360749064527015E-2</v>
      </c>
      <c r="X9" s="193">
        <v>4.4249804218134431E-2</v>
      </c>
      <c r="Y9" s="193">
        <v>3.585337090787858E-2</v>
      </c>
      <c r="Z9" s="193">
        <v>3.5117248196229273E-2</v>
      </c>
      <c r="AA9" s="193">
        <v>3.246178123122366E-2</v>
      </c>
      <c r="AB9" s="193">
        <v>2.6126124685284354E-2</v>
      </c>
      <c r="AC9" s="193">
        <v>2.9188672390738336E-2</v>
      </c>
      <c r="AD9" s="194">
        <v>3.3061424170344661E-2</v>
      </c>
      <c r="AE9" s="195">
        <v>3.485888363369935E-2</v>
      </c>
      <c r="AF9" s="196">
        <f t="shared" si="5"/>
        <v>5.4367272688965684E-2</v>
      </c>
      <c r="AG9" s="72">
        <f t="shared" si="0"/>
        <v>0.13267995638044716</v>
      </c>
      <c r="AH9" s="198">
        <f t="shared" si="1"/>
        <v>0.11722166001829482</v>
      </c>
      <c r="AI9" s="198">
        <f t="shared" si="2"/>
        <v>-0.10082961305084068</v>
      </c>
      <c r="AJ9" s="198">
        <f t="shared" si="3"/>
        <v>-0.91182256715807453</v>
      </c>
      <c r="AK9" s="198">
        <f t="shared" si="3"/>
        <v>-0.91849029518341208</v>
      </c>
      <c r="AL9" s="198">
        <f t="shared" si="3"/>
        <v>-0.93439877202269517</v>
      </c>
      <c r="AM9" s="198">
        <f t="shared" si="3"/>
        <v>-0.92670888717995692</v>
      </c>
      <c r="AN9" s="72">
        <f t="shared" si="4"/>
        <v>-0.91698462552791926</v>
      </c>
      <c r="AO9" s="222">
        <f t="shared" si="6"/>
        <v>-0.91247130602661897</v>
      </c>
    </row>
    <row r="10" spans="1:41" x14ac:dyDescent="0.2">
      <c r="A10" s="166"/>
      <c r="B10" s="43" t="s">
        <v>11</v>
      </c>
      <c r="C10" s="22">
        <f t="shared" ref="C10:X10" si="7">C5+C6+C7+C8+C9</f>
        <v>2.8123704820970898</v>
      </c>
      <c r="D10" s="22">
        <f t="shared" si="7"/>
        <v>2.9948591755327358</v>
      </c>
      <c r="E10" s="22">
        <f t="shared" si="7"/>
        <v>1.3784958519194774</v>
      </c>
      <c r="F10" s="22">
        <f t="shared" si="7"/>
        <v>1.4884873280711286</v>
      </c>
      <c r="G10" s="22">
        <f t="shared" si="7"/>
        <v>1.3067721974770488</v>
      </c>
      <c r="H10" s="22">
        <f t="shared" si="7"/>
        <v>1.194313296803954</v>
      </c>
      <c r="I10" s="22">
        <f t="shared" si="7"/>
        <v>1.2897420297331013</v>
      </c>
      <c r="J10" s="22">
        <f t="shared" si="7"/>
        <v>1.2758053960184372</v>
      </c>
      <c r="K10" s="22">
        <f t="shared" si="7"/>
        <v>1.2127406033914374</v>
      </c>
      <c r="L10" s="22">
        <f t="shared" si="7"/>
        <v>1.2274980450899331</v>
      </c>
      <c r="M10" s="22">
        <f t="shared" si="7"/>
        <v>1.1449119881104437</v>
      </c>
      <c r="N10" s="22">
        <f t="shared" si="7"/>
        <v>1.1670874353826681</v>
      </c>
      <c r="O10" s="22">
        <f t="shared" si="7"/>
        <v>1.2382271395089841</v>
      </c>
      <c r="P10" s="22">
        <f t="shared" si="7"/>
        <v>1.2464776041759169</v>
      </c>
      <c r="Q10" s="22">
        <f t="shared" si="7"/>
        <v>1.2460001275204671</v>
      </c>
      <c r="R10" s="22">
        <f t="shared" si="7"/>
        <v>1.4282471701294195</v>
      </c>
      <c r="S10" s="22">
        <f t="shared" si="7"/>
        <v>1.417893056850299</v>
      </c>
      <c r="T10" s="22">
        <f t="shared" si="7"/>
        <v>1.4459776018425134</v>
      </c>
      <c r="U10" s="22">
        <f t="shared" si="7"/>
        <v>1.3847099965878129</v>
      </c>
      <c r="V10" s="22">
        <f t="shared" si="7"/>
        <v>1.3372775627631022</v>
      </c>
      <c r="W10" s="22">
        <f t="shared" si="7"/>
        <v>1.3956461480532181</v>
      </c>
      <c r="X10" s="22">
        <f t="shared" si="7"/>
        <v>1.3887754567750281</v>
      </c>
      <c r="Y10" s="22">
        <f t="shared" ref="Y10:AE10" si="8">Y5+Y6+Y7+Y8+Y9</f>
        <v>1.3834277959155368</v>
      </c>
      <c r="Z10" s="22">
        <f t="shared" si="8"/>
        <v>1.3690355027220162</v>
      </c>
      <c r="AA10" s="22">
        <f t="shared" si="8"/>
        <v>1.2439297586058462</v>
      </c>
      <c r="AB10" s="22">
        <f t="shared" si="8"/>
        <v>1.1328013093853591</v>
      </c>
      <c r="AC10" s="22">
        <f t="shared" si="8"/>
        <v>1.1498995850301692</v>
      </c>
      <c r="AD10" s="22">
        <f t="shared" si="8"/>
        <v>1.1793851131515249</v>
      </c>
      <c r="AE10" s="79">
        <f t="shared" si="8"/>
        <v>1.1739048022571799</v>
      </c>
      <c r="AF10" s="200">
        <f t="shared" si="5"/>
        <v>-4.6467526452837185E-3</v>
      </c>
      <c r="AG10" s="67">
        <f t="shared" si="0"/>
        <v>2.5641828647657221E-2</v>
      </c>
      <c r="AH10" s="20">
        <f t="shared" si="1"/>
        <v>1.5093799330164451E-2</v>
      </c>
      <c r="AI10" s="20">
        <f t="shared" si="2"/>
        <v>-7.5591224444266691E-2</v>
      </c>
      <c r="AJ10" s="20">
        <f t="shared" si="3"/>
        <v>-0.51320940415319227</v>
      </c>
      <c r="AK10" s="20">
        <f t="shared" si="3"/>
        <v>-0.5576934950340221</v>
      </c>
      <c r="AL10" s="20">
        <f t="shared" si="3"/>
        <v>-0.59720765219358041</v>
      </c>
      <c r="AM10" s="20">
        <f t="shared" si="3"/>
        <v>-0.59112798532406452</v>
      </c>
      <c r="AN10" s="67">
        <f t="shared" si="4"/>
        <v>-0.58064375918492173</v>
      </c>
      <c r="AO10" s="223">
        <f t="shared" si="6"/>
        <v>-0.58259240390624545</v>
      </c>
    </row>
    <row r="11" spans="1:41" ht="20.45" customHeight="1" x14ac:dyDescent="0.2">
      <c r="A11" s="130" t="s">
        <v>14</v>
      </c>
      <c r="B11" s="211" t="s">
        <v>6</v>
      </c>
      <c r="C11" s="193">
        <v>2.9927055000000001E-2</v>
      </c>
      <c r="D11" s="193">
        <v>2.6381231000000002E-2</v>
      </c>
      <c r="E11" s="193">
        <v>1.9131570000000001E-2</v>
      </c>
      <c r="F11" s="193">
        <v>1.2058662E-2</v>
      </c>
      <c r="G11" s="193">
        <v>1.0446296000000001E-2</v>
      </c>
      <c r="H11" s="193">
        <v>1.2788535571504472E-2</v>
      </c>
      <c r="I11" s="193">
        <v>1.32416275E-2</v>
      </c>
      <c r="J11" s="193">
        <v>1.51881059E-2</v>
      </c>
      <c r="K11" s="193">
        <v>1.5628124199999999E-2</v>
      </c>
      <c r="L11" s="193">
        <v>1.60681425E-2</v>
      </c>
      <c r="M11" s="193">
        <v>1.6043628161844049E-2</v>
      </c>
      <c r="N11" s="193">
        <v>1.5970635699999999E-2</v>
      </c>
      <c r="O11" s="193">
        <v>1.8440358554684726E-2</v>
      </c>
      <c r="P11" s="193">
        <v>1.5754408399999999E-2</v>
      </c>
      <c r="Q11" s="193">
        <v>1.7803545699999999E-2</v>
      </c>
      <c r="R11" s="193">
        <v>1.84336711E-2</v>
      </c>
      <c r="S11" s="193">
        <v>2.14835102E-2</v>
      </c>
      <c r="T11" s="193">
        <v>3.1217917339432459E-2</v>
      </c>
      <c r="U11" s="193">
        <v>2.9233525100000001E-2</v>
      </c>
      <c r="V11" s="193">
        <v>2.4662240799999999E-2</v>
      </c>
      <c r="W11" s="193">
        <v>2.66805097E-2</v>
      </c>
      <c r="X11" s="193">
        <v>2.8020392800000002E-2</v>
      </c>
      <c r="Y11" s="193">
        <v>2.7788959674760614E-2</v>
      </c>
      <c r="Z11" s="193">
        <v>2.6607502293943913E-2</v>
      </c>
      <c r="AA11" s="193">
        <v>2.6607852453640491E-2</v>
      </c>
      <c r="AB11" s="193">
        <v>2.5942656142299476E-2</v>
      </c>
      <c r="AC11" s="193">
        <v>2.529408973874199E-2</v>
      </c>
      <c r="AD11" s="194">
        <v>2.2534734494515592E-2</v>
      </c>
      <c r="AE11" s="195">
        <v>2.2805151308449779E-2</v>
      </c>
      <c r="AF11" s="196">
        <f t="shared" si="5"/>
        <v>1.1999999999999969E-2</v>
      </c>
      <c r="AG11" s="72">
        <f t="shared" si="0"/>
        <v>-0.10909090909090904</v>
      </c>
      <c r="AH11" s="198">
        <f t="shared" si="1"/>
        <v>-2.4999999999999956E-2</v>
      </c>
      <c r="AI11" s="198">
        <f t="shared" si="2"/>
        <v>-4.9375000000000072E-2</v>
      </c>
      <c r="AJ11" s="198">
        <f t="shared" si="3"/>
        <v>-0.11092146240437251</v>
      </c>
      <c r="AK11" s="198">
        <f t="shared" si="3"/>
        <v>-0.1109097619648679</v>
      </c>
      <c r="AL11" s="198">
        <f t="shared" si="3"/>
        <v>-0.13313701791574631</v>
      </c>
      <c r="AM11" s="198">
        <f t="shared" si="3"/>
        <v>-0.15480859246785261</v>
      </c>
      <c r="AN11" s="72">
        <f t="shared" si="4"/>
        <v>-0.24701129147135956</v>
      </c>
      <c r="AO11" s="222">
        <f t="shared" si="6"/>
        <v>-0.23797542696901589</v>
      </c>
    </row>
    <row r="12" spans="1:41" ht="20.45" customHeight="1" x14ac:dyDescent="0.2">
      <c r="A12" s="131"/>
      <c r="B12" s="211" t="s">
        <v>13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195">
        <v>0</v>
      </c>
      <c r="AF12" s="196">
        <v>0</v>
      </c>
      <c r="AG12" s="72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  <c r="AM12" s="198">
        <v>0</v>
      </c>
      <c r="AN12" s="72">
        <v>0</v>
      </c>
      <c r="AO12" s="222">
        <v>0</v>
      </c>
    </row>
    <row r="13" spans="1:41" s="6" customFormat="1" ht="22.15" customHeight="1" x14ac:dyDescent="0.2">
      <c r="A13" s="132"/>
      <c r="B13" s="43" t="s">
        <v>11</v>
      </c>
      <c r="C13" s="22">
        <f t="shared" ref="C13:Y13" si="9">C11+C12</f>
        <v>2.9927055000000001E-2</v>
      </c>
      <c r="D13" s="22">
        <f t="shared" si="9"/>
        <v>2.6381231000000002E-2</v>
      </c>
      <c r="E13" s="22">
        <f t="shared" si="9"/>
        <v>1.9131570000000001E-2</v>
      </c>
      <c r="F13" s="22">
        <f t="shared" si="9"/>
        <v>1.2058662E-2</v>
      </c>
      <c r="G13" s="22">
        <f t="shared" si="9"/>
        <v>1.0446296000000001E-2</v>
      </c>
      <c r="H13" s="22">
        <f t="shared" si="9"/>
        <v>1.2788535571504472E-2</v>
      </c>
      <c r="I13" s="22">
        <f t="shared" si="9"/>
        <v>1.32416275E-2</v>
      </c>
      <c r="J13" s="22">
        <f t="shared" si="9"/>
        <v>1.51881059E-2</v>
      </c>
      <c r="K13" s="22">
        <f t="shared" si="9"/>
        <v>1.5628124199999999E-2</v>
      </c>
      <c r="L13" s="22">
        <f t="shared" si="9"/>
        <v>1.60681425E-2</v>
      </c>
      <c r="M13" s="22">
        <f t="shared" si="9"/>
        <v>1.6043628161844049E-2</v>
      </c>
      <c r="N13" s="22">
        <f t="shared" si="9"/>
        <v>1.5970635699999999E-2</v>
      </c>
      <c r="O13" s="22">
        <f t="shared" si="9"/>
        <v>1.8440358554684726E-2</v>
      </c>
      <c r="P13" s="22">
        <f t="shared" si="9"/>
        <v>1.5754408399999999E-2</v>
      </c>
      <c r="Q13" s="22">
        <f t="shared" si="9"/>
        <v>1.7803545699999999E-2</v>
      </c>
      <c r="R13" s="22">
        <f t="shared" si="9"/>
        <v>1.84336711E-2</v>
      </c>
      <c r="S13" s="22">
        <f t="shared" si="9"/>
        <v>2.14835102E-2</v>
      </c>
      <c r="T13" s="22">
        <f t="shared" si="9"/>
        <v>3.1217917339432459E-2</v>
      </c>
      <c r="U13" s="22">
        <f t="shared" si="9"/>
        <v>2.9233525100000001E-2</v>
      </c>
      <c r="V13" s="22">
        <f t="shared" si="9"/>
        <v>2.4662240799999999E-2</v>
      </c>
      <c r="W13" s="22">
        <f t="shared" si="9"/>
        <v>2.66805097E-2</v>
      </c>
      <c r="X13" s="22">
        <f t="shared" si="9"/>
        <v>2.8020392800000002E-2</v>
      </c>
      <c r="Y13" s="22">
        <f t="shared" si="9"/>
        <v>2.7788959674760614E-2</v>
      </c>
      <c r="Z13" s="22">
        <f t="shared" ref="Z13:AE13" si="10">Z11+Z12</f>
        <v>2.6607502293943913E-2</v>
      </c>
      <c r="AA13" s="22">
        <f t="shared" si="10"/>
        <v>2.6607852453640491E-2</v>
      </c>
      <c r="AB13" s="22">
        <f t="shared" si="10"/>
        <v>2.5942656142299476E-2</v>
      </c>
      <c r="AC13" s="22">
        <f t="shared" si="10"/>
        <v>2.529408973874199E-2</v>
      </c>
      <c r="AD13" s="22">
        <f t="shared" si="10"/>
        <v>2.2534734494515592E-2</v>
      </c>
      <c r="AE13" s="79">
        <f t="shared" si="10"/>
        <v>2.2805151308449779E-2</v>
      </c>
      <c r="AF13" s="200">
        <f t="shared" si="5"/>
        <v>1.1999999999999969E-2</v>
      </c>
      <c r="AG13" s="67">
        <f>(AD13-AC13)/AC13</f>
        <v>-0.10909090909090904</v>
      </c>
      <c r="AH13" s="20">
        <f>(AC13-AB13)/AB13</f>
        <v>-2.4999999999999956E-2</v>
      </c>
      <c r="AI13" s="20">
        <f>(AC13-AA13)/AA13</f>
        <v>-4.9375000000000072E-2</v>
      </c>
      <c r="AJ13" s="20">
        <f t="shared" ref="AJ13:AM15" si="11">(Z13-$C13)/$C13</f>
        <v>-0.11092146240437251</v>
      </c>
      <c r="AK13" s="20">
        <f t="shared" si="11"/>
        <v>-0.1109097619648679</v>
      </c>
      <c r="AL13" s="20">
        <f t="shared" si="11"/>
        <v>-0.13313701791574631</v>
      </c>
      <c r="AM13" s="20">
        <f t="shared" si="11"/>
        <v>-0.15480859246785261</v>
      </c>
      <c r="AN13" s="67">
        <f>(AD13-C13)/C13</f>
        <v>-0.24701129147135956</v>
      </c>
      <c r="AO13" s="223">
        <f t="shared" si="6"/>
        <v>-0.23797542696901589</v>
      </c>
    </row>
    <row r="14" spans="1:41" x14ac:dyDescent="0.2">
      <c r="A14" s="220" t="s">
        <v>0</v>
      </c>
      <c r="B14" s="220"/>
      <c r="C14" s="193">
        <v>0.29831830134449994</v>
      </c>
      <c r="D14" s="193">
        <v>0.28953517534449996</v>
      </c>
      <c r="E14" s="193">
        <v>0.28068104888000001</v>
      </c>
      <c r="F14" s="193">
        <v>0.27138746418999998</v>
      </c>
      <c r="G14" s="193">
        <v>0.26276004984000001</v>
      </c>
      <c r="H14" s="193">
        <v>0.25407608252050001</v>
      </c>
      <c r="I14" s="193">
        <v>0.26074552545399998</v>
      </c>
      <c r="J14" s="193">
        <v>0.27247302055499989</v>
      </c>
      <c r="K14" s="193">
        <v>0.26652912014799995</v>
      </c>
      <c r="L14" s="193">
        <v>0.246783535434</v>
      </c>
      <c r="M14" s="193">
        <v>0.22685905799999997</v>
      </c>
      <c r="N14" s="193">
        <v>0.21396559999999998</v>
      </c>
      <c r="O14" s="193">
        <v>0.21128691199999999</v>
      </c>
      <c r="P14" s="193">
        <v>0.19923309999999997</v>
      </c>
      <c r="Q14" s="193">
        <v>0.20769530599999997</v>
      </c>
      <c r="R14" s="193">
        <v>0.25393206800000001</v>
      </c>
      <c r="S14" s="193">
        <v>0.25388407199999996</v>
      </c>
      <c r="T14" s="193">
        <v>0.24942115400000001</v>
      </c>
      <c r="U14" s="193">
        <v>0.25205127799999999</v>
      </c>
      <c r="V14" s="193">
        <v>0.28002797599999996</v>
      </c>
      <c r="W14" s="193">
        <v>0.28928595000000001</v>
      </c>
      <c r="X14" s="193">
        <v>0.29942219411592003</v>
      </c>
      <c r="Y14" s="193">
        <v>0.31303232737461789</v>
      </c>
      <c r="Z14" s="193">
        <v>0.31652481804598798</v>
      </c>
      <c r="AA14" s="193">
        <v>0.32576646267581993</v>
      </c>
      <c r="AB14" s="193">
        <v>0.29983797338293194</v>
      </c>
      <c r="AC14" s="193">
        <v>0.29868308768239199</v>
      </c>
      <c r="AD14" s="193">
        <v>0.29224054763022805</v>
      </c>
      <c r="AE14" s="195">
        <v>0.28907820767466402</v>
      </c>
      <c r="AF14" s="196">
        <f t="shared" si="5"/>
        <v>-1.0821017073802296E-2</v>
      </c>
      <c r="AG14" s="72">
        <f>(AD14-AC14)/AC14</f>
        <v>-2.156981870702597E-2</v>
      </c>
      <c r="AH14" s="198">
        <f>(AC14-AB14)/AB14</f>
        <v>-3.8516992611373315E-3</v>
      </c>
      <c r="AI14" s="198">
        <f>(AC14-AA14)/AA14</f>
        <v>-8.3137394718189359E-2</v>
      </c>
      <c r="AJ14" s="198">
        <f t="shared" si="11"/>
        <v>6.1030505401219202E-2</v>
      </c>
      <c r="AK14" s="198">
        <f t="shared" si="11"/>
        <v>9.2009646098187861E-2</v>
      </c>
      <c r="AL14" s="198">
        <f t="shared" si="11"/>
        <v>5.094129430152125E-3</v>
      </c>
      <c r="AM14" s="198">
        <f t="shared" si="11"/>
        <v>1.2228091144525386E-3</v>
      </c>
      <c r="AN14" s="72">
        <f>(AD14-C14)/C14</f>
        <v>-2.0373385363485472E-2</v>
      </c>
      <c r="AO14" s="222">
        <f t="shared" si="6"/>
        <v>-3.0973941686418337E-2</v>
      </c>
    </row>
    <row r="15" spans="1:41" ht="16.5" thickBot="1" x14ac:dyDescent="0.25">
      <c r="A15" s="163" t="s">
        <v>12</v>
      </c>
      <c r="B15" s="163"/>
      <c r="C15" s="42">
        <f t="shared" ref="C15:K15" si="12">C5+C6+C7+C8+C9+C11+C12+C14</f>
        <v>3.1406158384415899</v>
      </c>
      <c r="D15" s="42">
        <f t="shared" si="12"/>
        <v>3.3107755818772358</v>
      </c>
      <c r="E15" s="42">
        <f t="shared" si="12"/>
        <v>1.6783084707994775</v>
      </c>
      <c r="F15" s="42">
        <f t="shared" si="12"/>
        <v>1.7719334542611287</v>
      </c>
      <c r="G15" s="42">
        <f t="shared" si="12"/>
        <v>1.5799785433170488</v>
      </c>
      <c r="H15" s="42">
        <f t="shared" si="12"/>
        <v>1.4611779148959585</v>
      </c>
      <c r="I15" s="42">
        <f t="shared" si="12"/>
        <v>1.5637291826871014</v>
      </c>
      <c r="J15" s="42">
        <f t="shared" si="12"/>
        <v>1.5634665224734372</v>
      </c>
      <c r="K15" s="42">
        <f t="shared" si="12"/>
        <v>1.4948978477394375</v>
      </c>
      <c r="L15" s="42">
        <f t="shared" ref="L15:AE15" si="13">L5+L6+L7+L8+L9+L11+L12+L14</f>
        <v>1.4903497230239331</v>
      </c>
      <c r="M15" s="42">
        <f t="shared" si="13"/>
        <v>1.3878146742722879</v>
      </c>
      <c r="N15" s="42">
        <f t="shared" si="13"/>
        <v>1.397023671082668</v>
      </c>
      <c r="O15" s="42">
        <f t="shared" si="13"/>
        <v>1.4679544100636688</v>
      </c>
      <c r="P15" s="42">
        <f t="shared" si="13"/>
        <v>1.461465112575917</v>
      </c>
      <c r="Q15" s="42">
        <f t="shared" si="13"/>
        <v>1.4714989792204671</v>
      </c>
      <c r="R15" s="42">
        <f t="shared" si="13"/>
        <v>1.7006129092294193</v>
      </c>
      <c r="S15" s="42">
        <f t="shared" si="13"/>
        <v>1.6932606390502989</v>
      </c>
      <c r="T15" s="42">
        <f t="shared" si="13"/>
        <v>1.7266166731819459</v>
      </c>
      <c r="U15" s="42">
        <f t="shared" si="13"/>
        <v>1.6659947996878128</v>
      </c>
      <c r="V15" s="36">
        <f t="shared" si="13"/>
        <v>1.641967779563102</v>
      </c>
      <c r="W15" s="42">
        <f t="shared" si="13"/>
        <v>1.7116126077532181</v>
      </c>
      <c r="X15" s="42">
        <f t="shared" si="13"/>
        <v>1.7162180436909482</v>
      </c>
      <c r="Y15" s="42">
        <f t="shared" si="13"/>
        <v>1.7242490829649153</v>
      </c>
      <c r="Z15" s="42">
        <f t="shared" si="13"/>
        <v>1.7121678230619479</v>
      </c>
      <c r="AA15" s="42">
        <f t="shared" si="13"/>
        <v>1.5963040737353065</v>
      </c>
      <c r="AB15" s="42">
        <f t="shared" si="13"/>
        <v>1.4585819389105905</v>
      </c>
      <c r="AC15" s="42">
        <f t="shared" si="13"/>
        <v>1.4738767624513032</v>
      </c>
      <c r="AD15" s="42">
        <f t="shared" si="13"/>
        <v>1.4941603952762685</v>
      </c>
      <c r="AE15" s="102">
        <f t="shared" si="13"/>
        <v>1.4857881612402937</v>
      </c>
      <c r="AF15" s="112">
        <f t="shared" si="5"/>
        <v>-5.60330340868582E-3</v>
      </c>
      <c r="AG15" s="116">
        <f>(AD15-AC15)/AC15</f>
        <v>1.3762095544019774E-2</v>
      </c>
      <c r="AH15" s="115">
        <f>(AC15-AB15)/AB15</f>
        <v>1.0486091410220191E-2</v>
      </c>
      <c r="AI15" s="115">
        <f>(AC15-AA15)/AA15</f>
        <v>-7.6694229688662546E-2</v>
      </c>
      <c r="AJ15" s="115">
        <f t="shared" si="11"/>
        <v>-0.45483054561950326</v>
      </c>
      <c r="AK15" s="115">
        <f t="shared" si="11"/>
        <v>-0.49172259332188456</v>
      </c>
      <c r="AL15" s="115">
        <f t="shared" si="11"/>
        <v>-0.53557454526677928</v>
      </c>
      <c r="AM15" s="115">
        <f t="shared" si="11"/>
        <v>-0.53070453749521374</v>
      </c>
      <c r="AN15" s="116">
        <f>(AD15-C15)/C15</f>
        <v>-0.52424604850184786</v>
      </c>
      <c r="AO15" s="117">
        <f t="shared" si="6"/>
        <v>-0.52691184223997323</v>
      </c>
    </row>
    <row r="16" spans="1:41" x14ac:dyDescent="0.2">
      <c r="A16" s="48" t="s">
        <v>22</v>
      </c>
      <c r="B16" s="15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106"/>
      <c r="AF16" s="49"/>
      <c r="AG16" s="49"/>
      <c r="AH16" s="49"/>
      <c r="AI16" s="50"/>
    </row>
    <row r="17" spans="1:35" x14ac:dyDescent="0.2">
      <c r="A17" s="46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35" ht="15.75" x14ac:dyDescent="0.2">
      <c r="A18" s="41" t="s">
        <v>47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35" x14ac:dyDescent="0.2">
      <c r="A19" s="46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5" ht="15" customHeight="1" x14ac:dyDescent="0.2">
      <c r="A20" s="137" t="s">
        <v>1</v>
      </c>
      <c r="B20" s="137" t="s">
        <v>2</v>
      </c>
      <c r="C20" s="137" t="s">
        <v>8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47"/>
      <c r="AG20" s="47"/>
      <c r="AH20" s="47"/>
      <c r="AI20" s="47"/>
    </row>
    <row r="21" spans="1:35" x14ac:dyDescent="0.2">
      <c r="A21" s="137"/>
      <c r="B21" s="137"/>
      <c r="C21" s="127">
        <v>1990</v>
      </c>
      <c r="D21" s="127">
        <v>1991</v>
      </c>
      <c r="E21" s="127">
        <v>1992</v>
      </c>
      <c r="F21" s="127">
        <v>1993</v>
      </c>
      <c r="G21" s="127">
        <v>1994</v>
      </c>
      <c r="H21" s="127">
        <v>1995</v>
      </c>
      <c r="I21" s="127">
        <v>1996</v>
      </c>
      <c r="J21" s="127">
        <v>1997</v>
      </c>
      <c r="K21" s="127">
        <v>1998</v>
      </c>
      <c r="L21" s="127">
        <v>1999</v>
      </c>
      <c r="M21" s="127">
        <v>2000</v>
      </c>
      <c r="N21" s="127">
        <v>2001</v>
      </c>
      <c r="O21" s="127">
        <v>2002</v>
      </c>
      <c r="P21" s="127">
        <v>2003</v>
      </c>
      <c r="Q21" s="127">
        <v>2004</v>
      </c>
      <c r="R21" s="127">
        <v>2005</v>
      </c>
      <c r="S21" s="127">
        <v>2006</v>
      </c>
      <c r="T21" s="127">
        <v>2007</v>
      </c>
      <c r="U21" s="127">
        <v>2008</v>
      </c>
      <c r="V21" s="127">
        <v>2009</v>
      </c>
      <c r="W21" s="127">
        <v>2010</v>
      </c>
      <c r="X21" s="127">
        <v>2011</v>
      </c>
      <c r="Y21" s="127">
        <v>2012</v>
      </c>
      <c r="Z21" s="127">
        <v>2013</v>
      </c>
      <c r="AA21" s="127">
        <v>2014</v>
      </c>
      <c r="AB21" s="127">
        <v>2015</v>
      </c>
      <c r="AC21" s="127">
        <v>2016</v>
      </c>
      <c r="AD21" s="128">
        <v>2017</v>
      </c>
      <c r="AE21" s="128">
        <v>2018</v>
      </c>
      <c r="AF21" s="47"/>
      <c r="AG21" s="47"/>
      <c r="AH21" s="47"/>
      <c r="AI21" s="47"/>
    </row>
    <row r="22" spans="1:35" x14ac:dyDescent="0.2">
      <c r="A22" s="164" t="s">
        <v>3</v>
      </c>
      <c r="B22" s="40" t="s">
        <v>9</v>
      </c>
      <c r="C22" s="198">
        <f t="shared" ref="C22:C32" si="14">C5/C$15</f>
        <v>3.1758384398093531E-2</v>
      </c>
      <c r="D22" s="198">
        <f t="shared" ref="D22:AB32" si="15">D5/D$15</f>
        <v>2.6066569220869459E-2</v>
      </c>
      <c r="E22" s="198">
        <f t="shared" si="15"/>
        <v>4.5728914757291336E-2</v>
      </c>
      <c r="F22" s="198">
        <f t="shared" si="15"/>
        <v>3.9772580495282893E-2</v>
      </c>
      <c r="G22" s="198">
        <f t="shared" si="15"/>
        <v>2.7971193049334646E-2</v>
      </c>
      <c r="H22" s="198">
        <f t="shared" si="15"/>
        <v>2.0603979154820221E-2</v>
      </c>
      <c r="I22" s="198">
        <f t="shared" si="15"/>
        <v>1.6867980895946461E-2</v>
      </c>
      <c r="J22" s="198">
        <f t="shared" si="15"/>
        <v>1.6155868192201182E-2</v>
      </c>
      <c r="K22" s="198">
        <f t="shared" si="15"/>
        <v>1.8806907523824582E-2</v>
      </c>
      <c r="L22" s="198">
        <f t="shared" si="15"/>
        <v>1.8745204168130254E-2</v>
      </c>
      <c r="M22" s="198">
        <f t="shared" si="15"/>
        <v>1.7548213310808268E-2</v>
      </c>
      <c r="N22" s="198">
        <f t="shared" si="15"/>
        <v>2.1731191538417051E-2</v>
      </c>
      <c r="O22" s="198">
        <f t="shared" si="15"/>
        <v>2.2553000756041247E-2</v>
      </c>
      <c r="P22" s="198">
        <f t="shared" si="15"/>
        <v>2.6149093434493353E-2</v>
      </c>
      <c r="Q22" s="198">
        <f t="shared" si="15"/>
        <v>2.9233791519711897E-2</v>
      </c>
      <c r="R22" s="198">
        <f t="shared" si="15"/>
        <v>0.12957012223017567</v>
      </c>
      <c r="S22" s="198">
        <f t="shared" si="15"/>
        <v>6.6799204201590481E-2</v>
      </c>
      <c r="T22" s="198">
        <f t="shared" si="15"/>
        <v>9.6106979846766208E-2</v>
      </c>
      <c r="U22" s="198">
        <f t="shared" si="15"/>
        <v>4.10248846704259E-2</v>
      </c>
      <c r="V22" s="198">
        <f t="shared" si="15"/>
        <v>1.2375688132820237E-2</v>
      </c>
      <c r="W22" s="198">
        <f t="shared" si="15"/>
        <v>1.0327657861882273E-2</v>
      </c>
      <c r="X22" s="198">
        <f t="shared" si="15"/>
        <v>1.0117231645692162E-2</v>
      </c>
      <c r="Y22" s="198">
        <f t="shared" si="15"/>
        <v>8.9379953519049555E-3</v>
      </c>
      <c r="Z22" s="198">
        <f t="shared" si="15"/>
        <v>1.7654753692381436E-2</v>
      </c>
      <c r="AA22" s="198">
        <f t="shared" si="15"/>
        <v>9.7266367449864184E-3</v>
      </c>
      <c r="AB22" s="198">
        <f t="shared" si="15"/>
        <v>8.7829958382906071E-3</v>
      </c>
      <c r="AC22" s="198">
        <f t="shared" ref="AC22:AD31" si="16">AC5/AC$15</f>
        <v>9.6290756789491529E-3</v>
      </c>
      <c r="AD22" s="198">
        <f t="shared" si="16"/>
        <v>1.7015080853291203E-2</v>
      </c>
      <c r="AE22" s="198">
        <f>AE5/AE$15</f>
        <v>1.7706317651027648E-2</v>
      </c>
      <c r="AF22" s="47"/>
      <c r="AG22" s="47"/>
      <c r="AH22" s="47"/>
      <c r="AI22" s="47"/>
    </row>
    <row r="23" spans="1:35" ht="22.5" x14ac:dyDescent="0.2">
      <c r="A23" s="165"/>
      <c r="B23" s="40" t="s">
        <v>10</v>
      </c>
      <c r="C23" s="198">
        <f t="shared" si="14"/>
        <v>3.0181492062727144E-5</v>
      </c>
      <c r="D23" s="198">
        <f t="shared" ref="D23:R23" si="17">D6/D$15</f>
        <v>3.0299336067689915E-5</v>
      </c>
      <c r="E23" s="198">
        <f t="shared" si="17"/>
        <v>3.381231757292377E-5</v>
      </c>
      <c r="F23" s="198">
        <f t="shared" si="17"/>
        <v>4.4493808054927884E-5</v>
      </c>
      <c r="G23" s="198">
        <f t="shared" si="17"/>
        <v>3.711399009058128E-5</v>
      </c>
      <c r="H23" s="198">
        <f t="shared" si="17"/>
        <v>4.3500816110080536E-3</v>
      </c>
      <c r="I23" s="198">
        <f t="shared" si="17"/>
        <v>1.2957419797705702E-3</v>
      </c>
      <c r="J23" s="198">
        <f t="shared" si="17"/>
        <v>3.8189645471615422E-4</v>
      </c>
      <c r="K23" s="198">
        <f t="shared" si="17"/>
        <v>1.2708532210898846E-3</v>
      </c>
      <c r="L23" s="198">
        <f t="shared" si="17"/>
        <v>1.6304767186251744E-3</v>
      </c>
      <c r="M23" s="198">
        <f t="shared" si="17"/>
        <v>1.6465315761257542E-3</v>
      </c>
      <c r="N23" s="198">
        <f t="shared" si="17"/>
        <v>2.1699009012858873E-3</v>
      </c>
      <c r="O23" s="198">
        <f t="shared" si="17"/>
        <v>5.2861142190808498E-4</v>
      </c>
      <c r="P23" s="198">
        <f t="shared" si="17"/>
        <v>1.6934357588857187E-3</v>
      </c>
      <c r="Q23" s="198">
        <f t="shared" si="17"/>
        <v>2.9100441253914264E-4</v>
      </c>
      <c r="R23" s="198">
        <f t="shared" si="17"/>
        <v>4.1983866157347191E-4</v>
      </c>
      <c r="S23" s="198">
        <f t="shared" si="15"/>
        <v>2.8726994766192142E-4</v>
      </c>
      <c r="T23" s="198">
        <f t="shared" si="15"/>
        <v>1.4785381462713881E-4</v>
      </c>
      <c r="U23" s="198">
        <f t="shared" si="15"/>
        <v>7.9603053390596811E-5</v>
      </c>
      <c r="V23" s="198">
        <f t="shared" si="15"/>
        <v>7.9656793786211564E-5</v>
      </c>
      <c r="W23" s="198">
        <f t="shared" si="15"/>
        <v>7.5044361082073524E-5</v>
      </c>
      <c r="X23" s="198">
        <f t="shared" si="15"/>
        <v>4.4993871407497172E-4</v>
      </c>
      <c r="Y23" s="198">
        <f t="shared" si="15"/>
        <v>7.8657064883711598E-4</v>
      </c>
      <c r="Z23" s="198">
        <f t="shared" si="15"/>
        <v>2.3805259591543187E-4</v>
      </c>
      <c r="AA23" s="198">
        <f t="shared" si="15"/>
        <v>2.5007659043482317E-4</v>
      </c>
      <c r="AB23" s="198">
        <f t="shared" si="15"/>
        <v>1.7470816591656722E-4</v>
      </c>
      <c r="AC23" s="198">
        <f t="shared" si="16"/>
        <v>1.1213516363368836E-4</v>
      </c>
      <c r="AD23" s="198">
        <f t="shared" si="16"/>
        <v>1.0569932127828976E-4</v>
      </c>
      <c r="AE23" s="198">
        <f t="shared" ref="AE23" si="18">AE6/AE$15</f>
        <v>7.3203906856270589E-5</v>
      </c>
      <c r="AF23" s="47"/>
      <c r="AG23" s="47"/>
      <c r="AH23" s="47"/>
      <c r="AI23" s="47"/>
    </row>
    <row r="24" spans="1:35" ht="22.5" x14ac:dyDescent="0.2">
      <c r="A24" s="165"/>
      <c r="B24" s="40" t="s">
        <v>16</v>
      </c>
      <c r="C24" s="198">
        <f t="shared" si="14"/>
        <v>2.3165451766052923E-2</v>
      </c>
      <c r="D24" s="198">
        <f t="shared" si="15"/>
        <v>2.9875450004039579E-2</v>
      </c>
      <c r="E24" s="198">
        <f t="shared" si="15"/>
        <v>5.9541132087146259E-2</v>
      </c>
      <c r="F24" s="198">
        <f t="shared" si="15"/>
        <v>3.9303450168947256E-2</v>
      </c>
      <c r="G24" s="198">
        <f t="shared" si="15"/>
        <v>3.6271762298623042E-2</v>
      </c>
      <c r="H24" s="198">
        <f t="shared" si="15"/>
        <v>2.4313259613209789E-2</v>
      </c>
      <c r="I24" s="198">
        <f t="shared" si="15"/>
        <v>2.2266005758279743E-2</v>
      </c>
      <c r="J24" s="198">
        <f t="shared" si="15"/>
        <v>2.1050771042010856E-2</v>
      </c>
      <c r="K24" s="198">
        <f t="shared" si="15"/>
        <v>2.4257364769955714E-2</v>
      </c>
      <c r="L24" s="198">
        <f t="shared" si="15"/>
        <v>2.162164374315485E-2</v>
      </c>
      <c r="M24" s="198">
        <f t="shared" si="15"/>
        <v>1.6884668050865578E-2</v>
      </c>
      <c r="N24" s="198">
        <f t="shared" si="15"/>
        <v>1.6143058516005327E-2</v>
      </c>
      <c r="O24" s="198">
        <f t="shared" si="15"/>
        <v>4.9353812523547362E-2</v>
      </c>
      <c r="P24" s="198">
        <f t="shared" si="15"/>
        <v>2.264400264629314E-2</v>
      </c>
      <c r="Q24" s="198">
        <f t="shared" si="15"/>
        <v>2.2412122919581234E-2</v>
      </c>
      <c r="R24" s="198">
        <f t="shared" si="15"/>
        <v>1.6041704227176365E-2</v>
      </c>
      <c r="S24" s="198">
        <f t="shared" si="15"/>
        <v>1.79409842726438E-2</v>
      </c>
      <c r="T24" s="198">
        <f t="shared" si="15"/>
        <v>1.7177973015760309E-2</v>
      </c>
      <c r="U24" s="198">
        <f t="shared" si="15"/>
        <v>1.3370697176796564E-2</v>
      </c>
      <c r="V24" s="198">
        <f t="shared" si="15"/>
        <v>1.0030614252946405E-2</v>
      </c>
      <c r="W24" s="198">
        <f t="shared" si="15"/>
        <v>1.3741057037454213E-2</v>
      </c>
      <c r="X24" s="198">
        <f t="shared" si="15"/>
        <v>1.5988293990717321E-2</v>
      </c>
      <c r="Y24" s="198">
        <f t="shared" si="15"/>
        <v>1.7644075475646153E-2</v>
      </c>
      <c r="Z24" s="198">
        <f t="shared" si="15"/>
        <v>1.5253777990044723E-2</v>
      </c>
      <c r="AA24" s="198">
        <f t="shared" si="15"/>
        <v>1.6145396618886396E-2</v>
      </c>
      <c r="AB24" s="198">
        <f t="shared" si="15"/>
        <v>1.5819963027010511E-2</v>
      </c>
      <c r="AC24" s="198">
        <f t="shared" si="16"/>
        <v>1.7200469120800581E-2</v>
      </c>
      <c r="AD24" s="198">
        <f t="shared" si="16"/>
        <v>1.7711991879703244E-2</v>
      </c>
      <c r="AE24" s="198">
        <f t="shared" ref="AE24" si="19">AE7/AE$15</f>
        <v>1.6460224073830545E-2</v>
      </c>
      <c r="AF24" s="47"/>
      <c r="AG24" s="47"/>
      <c r="AH24" s="47"/>
      <c r="AI24" s="47"/>
    </row>
    <row r="25" spans="1:35" ht="22.5" x14ac:dyDescent="0.2">
      <c r="A25" s="165"/>
      <c r="B25" s="40" t="s">
        <v>17</v>
      </c>
      <c r="C25" s="198">
        <f t="shared" si="14"/>
        <v>0.71372128855857475</v>
      </c>
      <c r="D25" s="198">
        <f t="shared" si="15"/>
        <v>0.70740661015508366</v>
      </c>
      <c r="E25" s="198">
        <f t="shared" si="15"/>
        <v>0.56463652815181575</v>
      </c>
      <c r="F25" s="198">
        <f t="shared" si="15"/>
        <v>0.62439899434109991</v>
      </c>
      <c r="G25" s="198">
        <f t="shared" si="15"/>
        <v>0.61505184018502124</v>
      </c>
      <c r="H25" s="198">
        <f t="shared" si="15"/>
        <v>0.62229641628873433</v>
      </c>
      <c r="I25" s="198">
        <f t="shared" si="15"/>
        <v>0.67328563616803105</v>
      </c>
      <c r="J25" s="198">
        <f t="shared" si="15"/>
        <v>0.69656977665059194</v>
      </c>
      <c r="K25" s="198">
        <f t="shared" si="15"/>
        <v>0.68043570296001654</v>
      </c>
      <c r="L25" s="198">
        <f t="shared" si="15"/>
        <v>0.71201380049705254</v>
      </c>
      <c r="M25" s="198">
        <f t="shared" si="15"/>
        <v>0.74944312969264359</v>
      </c>
      <c r="N25" s="198">
        <f t="shared" si="15"/>
        <v>0.75963572363635545</v>
      </c>
      <c r="O25" s="198">
        <f t="shared" si="15"/>
        <v>0.73242457274498562</v>
      </c>
      <c r="P25" s="198">
        <f t="shared" si="15"/>
        <v>0.76218056796216405</v>
      </c>
      <c r="Q25" s="198">
        <f t="shared" si="15"/>
        <v>0.75842410806918592</v>
      </c>
      <c r="R25" s="198">
        <f t="shared" si="15"/>
        <v>0.67446883930790158</v>
      </c>
      <c r="S25" s="198">
        <f t="shared" si="15"/>
        <v>0.72791150849127317</v>
      </c>
      <c r="T25" s="198">
        <f t="shared" si="15"/>
        <v>0.70211136546360309</v>
      </c>
      <c r="U25" s="198">
        <f t="shared" si="15"/>
        <v>0.75767963844577313</v>
      </c>
      <c r="V25" s="198">
        <f t="shared" si="15"/>
        <v>0.76938706698382586</v>
      </c>
      <c r="W25" s="198">
        <f t="shared" si="15"/>
        <v>0.7688425700295709</v>
      </c>
      <c r="X25" s="198">
        <f t="shared" si="15"/>
        <v>0.75686809741636296</v>
      </c>
      <c r="Y25" s="198">
        <f t="shared" si="15"/>
        <v>0.75417414043447706</v>
      </c>
      <c r="Z25" s="198">
        <f t="shared" si="15"/>
        <v>0.74593490327133105</v>
      </c>
      <c r="AA25" s="198">
        <f t="shared" si="15"/>
        <v>0.73279844741783629</v>
      </c>
      <c r="AB25" s="198">
        <f t="shared" si="15"/>
        <v>0.7339559736215977</v>
      </c>
      <c r="AC25" s="198">
        <f t="shared" si="16"/>
        <v>0.73344137321366876</v>
      </c>
      <c r="AD25" s="198">
        <f t="shared" si="16"/>
        <v>0.73236979375140598</v>
      </c>
      <c r="AE25" s="198">
        <f t="shared" ref="AE25" si="20">AE8/AE$15</f>
        <v>0.73238765680541185</v>
      </c>
      <c r="AF25" s="47"/>
      <c r="AG25" s="47"/>
      <c r="AH25" s="47"/>
      <c r="AI25" s="47"/>
    </row>
    <row r="26" spans="1:35" ht="22.5" x14ac:dyDescent="0.2">
      <c r="A26" s="165"/>
      <c r="B26" s="40" t="s">
        <v>18</v>
      </c>
      <c r="C26" s="198">
        <f t="shared" si="14"/>
        <v>0.12680845454107484</v>
      </c>
      <c r="D26" s="198">
        <f t="shared" si="15"/>
        <v>0.1412004066898831</v>
      </c>
      <c r="E26" s="198">
        <f t="shared" si="15"/>
        <v>0.1514198548011518</v>
      </c>
      <c r="F26" s="198">
        <f t="shared" si="15"/>
        <v>0.13651616339106137</v>
      </c>
      <c r="G26" s="198">
        <f t="shared" si="15"/>
        <v>0.1477503334633298</v>
      </c>
      <c r="H26" s="198">
        <f t="shared" si="15"/>
        <v>0.14579962793591034</v>
      </c>
      <c r="I26" s="198">
        <f t="shared" si="15"/>
        <v>0.11107069407091437</v>
      </c>
      <c r="J26" s="198">
        <f t="shared" si="15"/>
        <v>8.1852377803103379E-2</v>
      </c>
      <c r="K26" s="198">
        <f t="shared" si="15"/>
        <v>8.6482331883411798E-2</v>
      </c>
      <c r="L26" s="198">
        <f t="shared" si="15"/>
        <v>6.9619748973733867E-2</v>
      </c>
      <c r="M26" s="198">
        <f t="shared" si="15"/>
        <v>3.9452152719847533E-2</v>
      </c>
      <c r="N26" s="198">
        <f t="shared" si="15"/>
        <v>3.5730046900674176E-2</v>
      </c>
      <c r="O26" s="198">
        <f t="shared" si="15"/>
        <v>3.8645176161245069E-2</v>
      </c>
      <c r="P26" s="198">
        <f t="shared" si="15"/>
        <v>4.0228801338717091E-2</v>
      </c>
      <c r="Q26" s="198">
        <f t="shared" si="15"/>
        <v>3.6394659026206304E-2</v>
      </c>
      <c r="R26" s="198">
        <f t="shared" si="15"/>
        <v>1.9342097248227816E-2</v>
      </c>
      <c r="S26" s="198">
        <f t="shared" si="15"/>
        <v>2.4435400712569812E-2</v>
      </c>
      <c r="T26" s="198">
        <f t="shared" si="15"/>
        <v>2.1918841104534945E-2</v>
      </c>
      <c r="U26" s="198">
        <f t="shared" si="15"/>
        <v>1.9006232406783445E-2</v>
      </c>
      <c r="V26" s="198">
        <f t="shared" si="15"/>
        <v>2.2562908212220022E-2</v>
      </c>
      <c r="W26" s="198">
        <f t="shared" si="15"/>
        <v>2.2412051004276023E-2</v>
      </c>
      <c r="X26" s="198">
        <f t="shared" si="15"/>
        <v>2.5783323034507619E-2</v>
      </c>
      <c r="Y26" s="198">
        <f t="shared" si="15"/>
        <v>2.0793614601335483E-2</v>
      </c>
      <c r="Z26" s="198">
        <f t="shared" si="15"/>
        <v>2.0510400746480268E-2</v>
      </c>
      <c r="AA26" s="198">
        <f t="shared" si="15"/>
        <v>2.0335587539574467E-2</v>
      </c>
      <c r="AB26" s="198">
        <f t="shared" si="15"/>
        <v>1.7912003424914107E-2</v>
      </c>
      <c r="AC26" s="198">
        <f t="shared" si="16"/>
        <v>1.9804011525490571E-2</v>
      </c>
      <c r="AD26" s="198">
        <f t="shared" si="16"/>
        <v>2.212709175993896E-2</v>
      </c>
      <c r="AE26" s="198">
        <f t="shared" ref="AE26" si="21">AE9/AE$15</f>
        <v>2.3461543538346775E-2</v>
      </c>
      <c r="AF26" s="47"/>
      <c r="AG26" s="47"/>
      <c r="AH26" s="47"/>
      <c r="AI26" s="47"/>
    </row>
    <row r="27" spans="1:35" x14ac:dyDescent="0.2">
      <c r="A27" s="166"/>
      <c r="B27" s="43" t="s">
        <v>11</v>
      </c>
      <c r="C27" s="198">
        <f t="shared" si="14"/>
        <v>0.89548376075585889</v>
      </c>
      <c r="D27" s="198">
        <f t="shared" si="15"/>
        <v>0.90457933540594349</v>
      </c>
      <c r="E27" s="198">
        <f t="shared" si="15"/>
        <v>0.82136024211497805</v>
      </c>
      <c r="F27" s="198">
        <f t="shared" si="15"/>
        <v>0.84003568220444647</v>
      </c>
      <c r="G27" s="198">
        <f t="shared" si="15"/>
        <v>0.82708224298639943</v>
      </c>
      <c r="H27" s="198">
        <f t="shared" si="15"/>
        <v>0.81736336460368264</v>
      </c>
      <c r="I27" s="198">
        <f t="shared" si="15"/>
        <v>0.8247860588729421</v>
      </c>
      <c r="J27" s="198">
        <f t="shared" si="15"/>
        <v>0.81601069014262362</v>
      </c>
      <c r="K27" s="198">
        <f t="shared" si="15"/>
        <v>0.81125316035829864</v>
      </c>
      <c r="L27" s="198">
        <f t="shared" si="15"/>
        <v>0.82363087410069658</v>
      </c>
      <c r="M27" s="198">
        <f t="shared" si="15"/>
        <v>0.82497469535029078</v>
      </c>
      <c r="N27" s="198">
        <f t="shared" si="15"/>
        <v>0.83540992149273785</v>
      </c>
      <c r="O27" s="198">
        <f t="shared" si="15"/>
        <v>0.84350517360772748</v>
      </c>
      <c r="P27" s="198">
        <f t="shared" si="15"/>
        <v>0.85289590114055325</v>
      </c>
      <c r="Q27" s="198">
        <f t="shared" si="15"/>
        <v>0.84675568594722439</v>
      </c>
      <c r="R27" s="198">
        <f t="shared" si="15"/>
        <v>0.83984260167505487</v>
      </c>
      <c r="S27" s="198">
        <f t="shared" si="15"/>
        <v>0.83737436762573914</v>
      </c>
      <c r="T27" s="198">
        <f t="shared" si="15"/>
        <v>0.83746301324529171</v>
      </c>
      <c r="U27" s="198">
        <f t="shared" si="15"/>
        <v>0.83116105575316968</v>
      </c>
      <c r="V27" s="198">
        <f t="shared" si="15"/>
        <v>0.8144359343755988</v>
      </c>
      <c r="W27" s="198">
        <f t="shared" si="15"/>
        <v>0.81539838029426548</v>
      </c>
      <c r="X27" s="198">
        <f t="shared" si="15"/>
        <v>0.80920688480135505</v>
      </c>
      <c r="Y27" s="198">
        <f t="shared" si="15"/>
        <v>0.80233639651220068</v>
      </c>
      <c r="Z27" s="198">
        <f t="shared" si="15"/>
        <v>0.7995918882961528</v>
      </c>
      <c r="AA27" s="198">
        <f t="shared" si="15"/>
        <v>0.77925614491171824</v>
      </c>
      <c r="AB27" s="198">
        <f t="shared" si="15"/>
        <v>0.77664564407772951</v>
      </c>
      <c r="AC27" s="198">
        <f t="shared" si="16"/>
        <v>0.78018706470254284</v>
      </c>
      <c r="AD27" s="198">
        <f t="shared" si="16"/>
        <v>0.78932965756561768</v>
      </c>
      <c r="AE27" s="198">
        <f t="shared" ref="AE27" si="22">AE10/AE$15</f>
        <v>0.79008894597547308</v>
      </c>
      <c r="AF27" s="47"/>
      <c r="AG27" s="47"/>
      <c r="AH27" s="47"/>
      <c r="AI27" s="47"/>
    </row>
    <row r="28" spans="1:35" x14ac:dyDescent="0.2">
      <c r="A28" s="130" t="s">
        <v>14</v>
      </c>
      <c r="B28" s="40" t="s">
        <v>6</v>
      </c>
      <c r="C28" s="198">
        <f t="shared" si="14"/>
        <v>9.5290403346020673E-3</v>
      </c>
      <c r="D28" s="198">
        <f t="shared" si="15"/>
        <v>7.9682933341684355E-3</v>
      </c>
      <c r="E28" s="198">
        <f t="shared" si="15"/>
        <v>1.1399316831718369E-2</v>
      </c>
      <c r="F28" s="198">
        <f t="shared" si="15"/>
        <v>6.8053695645293247E-3</v>
      </c>
      <c r="G28" s="198">
        <f t="shared" si="15"/>
        <v>6.6116695344917596E-3</v>
      </c>
      <c r="H28" s="198">
        <f t="shared" si="15"/>
        <v>8.7522097351266526E-3</v>
      </c>
      <c r="I28" s="198">
        <f t="shared" si="15"/>
        <v>8.4679800355491729E-3</v>
      </c>
      <c r="J28" s="198">
        <f t="shared" si="15"/>
        <v>9.7143787101831216E-3</v>
      </c>
      <c r="K28" s="198">
        <f t="shared" si="15"/>
        <v>1.0454309117932452E-2</v>
      </c>
      <c r="L28" s="198">
        <f t="shared" si="15"/>
        <v>1.0781457702020164E-2</v>
      </c>
      <c r="M28" s="198">
        <f t="shared" si="15"/>
        <v>1.1560353452997359E-2</v>
      </c>
      <c r="N28" s="198">
        <f t="shared" si="15"/>
        <v>1.1431900568744871E-2</v>
      </c>
      <c r="O28" s="198">
        <f t="shared" si="15"/>
        <v>1.2561942270322224E-2</v>
      </c>
      <c r="P28" s="198">
        <f t="shared" si="15"/>
        <v>1.0779873063293274E-2</v>
      </c>
      <c r="Q28" s="198">
        <f t="shared" si="15"/>
        <v>1.2098918144973164E-2</v>
      </c>
      <c r="R28" s="198">
        <f t="shared" si="15"/>
        <v>1.0839427949745867E-2</v>
      </c>
      <c r="S28" s="198">
        <f t="shared" si="15"/>
        <v>1.2687657000076185E-2</v>
      </c>
      <c r="T28" s="198">
        <f t="shared" si="15"/>
        <v>1.8080398402444249E-2</v>
      </c>
      <c r="U28" s="198">
        <f t="shared" si="15"/>
        <v>1.7547188685989902E-2</v>
      </c>
      <c r="V28" s="198">
        <f t="shared" si="15"/>
        <v>1.5019929810414535E-2</v>
      </c>
      <c r="W28" s="198">
        <f t="shared" si="15"/>
        <v>1.5587937117980625E-2</v>
      </c>
      <c r="X28" s="198">
        <f t="shared" si="15"/>
        <v>1.6326825663561102E-2</v>
      </c>
      <c r="Y28" s="198">
        <f t="shared" si="15"/>
        <v>1.6116557607196973E-2</v>
      </c>
      <c r="Z28" s="198">
        <f t="shared" si="15"/>
        <v>1.5540241987704512E-2</v>
      </c>
      <c r="AA28" s="198">
        <f t="shared" si="15"/>
        <v>1.6668411044882488E-2</v>
      </c>
      <c r="AB28" s="198">
        <f t="shared" si="15"/>
        <v>1.7786217866975613E-2</v>
      </c>
      <c r="AC28" s="198">
        <f t="shared" si="16"/>
        <v>1.7161604269188488E-2</v>
      </c>
      <c r="AD28" s="198">
        <f t="shared" si="16"/>
        <v>1.508187110684924E-2</v>
      </c>
      <c r="AE28" s="198">
        <f t="shared" ref="AE28" si="23">AE11/AE$15</f>
        <v>1.5348857867741178E-2</v>
      </c>
      <c r="AF28" s="47"/>
      <c r="AG28" s="47"/>
      <c r="AH28" s="47"/>
      <c r="AI28" s="47"/>
    </row>
    <row r="29" spans="1:35" x14ac:dyDescent="0.2">
      <c r="A29" s="131"/>
      <c r="B29" s="40" t="s">
        <v>13</v>
      </c>
      <c r="C29" s="198">
        <f t="shared" si="14"/>
        <v>0</v>
      </c>
      <c r="D29" s="198">
        <f t="shared" si="15"/>
        <v>0</v>
      </c>
      <c r="E29" s="198">
        <f t="shared" si="15"/>
        <v>0</v>
      </c>
      <c r="F29" s="198">
        <f t="shared" si="15"/>
        <v>0</v>
      </c>
      <c r="G29" s="198">
        <f t="shared" si="15"/>
        <v>0</v>
      </c>
      <c r="H29" s="198">
        <f t="shared" si="15"/>
        <v>0</v>
      </c>
      <c r="I29" s="198">
        <f t="shared" si="15"/>
        <v>0</v>
      </c>
      <c r="J29" s="198">
        <f t="shared" si="15"/>
        <v>0</v>
      </c>
      <c r="K29" s="198">
        <f t="shared" si="15"/>
        <v>0</v>
      </c>
      <c r="L29" s="198">
        <f t="shared" si="15"/>
        <v>0</v>
      </c>
      <c r="M29" s="198">
        <f t="shared" si="15"/>
        <v>0</v>
      </c>
      <c r="N29" s="198">
        <f t="shared" si="15"/>
        <v>0</v>
      </c>
      <c r="O29" s="198">
        <f t="shared" si="15"/>
        <v>0</v>
      </c>
      <c r="P29" s="198">
        <f t="shared" si="15"/>
        <v>0</v>
      </c>
      <c r="Q29" s="198">
        <f t="shared" si="15"/>
        <v>0</v>
      </c>
      <c r="R29" s="198">
        <f t="shared" si="15"/>
        <v>0</v>
      </c>
      <c r="S29" s="198">
        <f t="shared" si="15"/>
        <v>0</v>
      </c>
      <c r="T29" s="198">
        <f t="shared" si="15"/>
        <v>0</v>
      </c>
      <c r="U29" s="198">
        <f t="shared" si="15"/>
        <v>0</v>
      </c>
      <c r="V29" s="198">
        <f t="shared" si="15"/>
        <v>0</v>
      </c>
      <c r="W29" s="198">
        <f t="shared" si="15"/>
        <v>0</v>
      </c>
      <c r="X29" s="198">
        <f t="shared" si="15"/>
        <v>0</v>
      </c>
      <c r="Y29" s="198">
        <f t="shared" si="15"/>
        <v>0</v>
      </c>
      <c r="Z29" s="198">
        <f t="shared" si="15"/>
        <v>0</v>
      </c>
      <c r="AA29" s="198">
        <f t="shared" si="15"/>
        <v>0</v>
      </c>
      <c r="AB29" s="198">
        <f t="shared" si="15"/>
        <v>0</v>
      </c>
      <c r="AC29" s="198">
        <f t="shared" si="16"/>
        <v>0</v>
      </c>
      <c r="AD29" s="198">
        <f t="shared" si="16"/>
        <v>0</v>
      </c>
      <c r="AE29" s="198">
        <f t="shared" ref="AE29" si="24">AE12/AE$15</f>
        <v>0</v>
      </c>
      <c r="AF29" s="47"/>
      <c r="AG29" s="47"/>
      <c r="AH29" s="47"/>
      <c r="AI29" s="47"/>
    </row>
    <row r="30" spans="1:35" x14ac:dyDescent="0.2">
      <c r="A30" s="132"/>
      <c r="B30" s="43" t="s">
        <v>11</v>
      </c>
      <c r="C30" s="198">
        <f t="shared" si="14"/>
        <v>9.5290403346020673E-3</v>
      </c>
      <c r="D30" s="198">
        <f t="shared" si="15"/>
        <v>7.9682933341684355E-3</v>
      </c>
      <c r="E30" s="198">
        <f t="shared" si="15"/>
        <v>1.1399316831718369E-2</v>
      </c>
      <c r="F30" s="198">
        <f t="shared" si="15"/>
        <v>6.8053695645293247E-3</v>
      </c>
      <c r="G30" s="198">
        <f t="shared" si="15"/>
        <v>6.6116695344917596E-3</v>
      </c>
      <c r="H30" s="198">
        <f t="shared" si="15"/>
        <v>8.7522097351266526E-3</v>
      </c>
      <c r="I30" s="198">
        <f t="shared" si="15"/>
        <v>8.4679800355491729E-3</v>
      </c>
      <c r="J30" s="198">
        <f t="shared" si="15"/>
        <v>9.7143787101831216E-3</v>
      </c>
      <c r="K30" s="198">
        <f t="shared" si="15"/>
        <v>1.0454309117932452E-2</v>
      </c>
      <c r="L30" s="198">
        <f t="shared" si="15"/>
        <v>1.0781457702020164E-2</v>
      </c>
      <c r="M30" s="198">
        <f t="shared" si="15"/>
        <v>1.1560353452997359E-2</v>
      </c>
      <c r="N30" s="198">
        <f t="shared" si="15"/>
        <v>1.1431900568744871E-2</v>
      </c>
      <c r="O30" s="198">
        <f t="shared" si="15"/>
        <v>1.2561942270322224E-2</v>
      </c>
      <c r="P30" s="198">
        <f t="shared" si="15"/>
        <v>1.0779873063293274E-2</v>
      </c>
      <c r="Q30" s="198">
        <f t="shared" si="15"/>
        <v>1.2098918144973164E-2</v>
      </c>
      <c r="R30" s="198">
        <f t="shared" si="15"/>
        <v>1.0839427949745867E-2</v>
      </c>
      <c r="S30" s="198">
        <f t="shared" si="15"/>
        <v>1.2687657000076185E-2</v>
      </c>
      <c r="T30" s="198">
        <f t="shared" si="15"/>
        <v>1.8080398402444249E-2</v>
      </c>
      <c r="U30" s="198">
        <f t="shared" si="15"/>
        <v>1.7547188685989902E-2</v>
      </c>
      <c r="V30" s="198">
        <f t="shared" si="15"/>
        <v>1.5019929810414535E-2</v>
      </c>
      <c r="W30" s="198">
        <f t="shared" si="15"/>
        <v>1.5587937117980625E-2</v>
      </c>
      <c r="X30" s="198">
        <f t="shared" si="15"/>
        <v>1.6326825663561102E-2</v>
      </c>
      <c r="Y30" s="198">
        <f t="shared" si="15"/>
        <v>1.6116557607196973E-2</v>
      </c>
      <c r="Z30" s="198">
        <f t="shared" si="15"/>
        <v>1.5540241987704512E-2</v>
      </c>
      <c r="AA30" s="198">
        <f t="shared" si="15"/>
        <v>1.6668411044882488E-2</v>
      </c>
      <c r="AB30" s="198">
        <f t="shared" si="15"/>
        <v>1.7786217866975613E-2</v>
      </c>
      <c r="AC30" s="198">
        <f t="shared" si="16"/>
        <v>1.7161604269188488E-2</v>
      </c>
      <c r="AD30" s="198">
        <f t="shared" si="16"/>
        <v>1.508187110684924E-2</v>
      </c>
      <c r="AE30" s="198">
        <f t="shared" ref="AE30" si="25">AE13/AE$15</f>
        <v>1.5348857867741178E-2</v>
      </c>
      <c r="AF30" s="47"/>
      <c r="AG30" s="47"/>
      <c r="AH30" s="47"/>
      <c r="AI30" s="47"/>
    </row>
    <row r="31" spans="1:35" ht="15" customHeight="1" x14ac:dyDescent="0.2">
      <c r="A31" s="162" t="s">
        <v>0</v>
      </c>
      <c r="B31" s="162"/>
      <c r="C31" s="198">
        <f t="shared" si="14"/>
        <v>9.4987198909539008E-2</v>
      </c>
      <c r="D31" s="198">
        <f t="shared" si="15"/>
        <v>8.745237125988807E-2</v>
      </c>
      <c r="E31" s="198">
        <f t="shared" si="15"/>
        <v>0.16724044105330352</v>
      </c>
      <c r="F31" s="198">
        <f t="shared" si="15"/>
        <v>0.15315894823102413</v>
      </c>
      <c r="G31" s="198">
        <f t="shared" si="15"/>
        <v>0.1663060874791088</v>
      </c>
      <c r="H31" s="198">
        <f t="shared" si="15"/>
        <v>0.17388442566119075</v>
      </c>
      <c r="I31" s="198">
        <f t="shared" si="15"/>
        <v>0.16674596109150863</v>
      </c>
      <c r="J31" s="198">
        <f t="shared" si="15"/>
        <v>0.17427493114719322</v>
      </c>
      <c r="K31" s="198">
        <f t="shared" si="15"/>
        <v>0.17829253052376881</v>
      </c>
      <c r="L31" s="198">
        <f t="shared" si="15"/>
        <v>0.16558766819728324</v>
      </c>
      <c r="M31" s="198">
        <f t="shared" si="15"/>
        <v>0.16346495119671176</v>
      </c>
      <c r="N31" s="198">
        <f t="shared" si="15"/>
        <v>0.15315817793851733</v>
      </c>
      <c r="O31" s="198">
        <f t="shared" si="15"/>
        <v>0.14393288412195032</v>
      </c>
      <c r="P31" s="198">
        <f t="shared" si="15"/>
        <v>0.13632422579615333</v>
      </c>
      <c r="Q31" s="198">
        <f t="shared" si="15"/>
        <v>0.14114539590780242</v>
      </c>
      <c r="R31" s="198">
        <f t="shared" si="15"/>
        <v>0.14931797037519934</v>
      </c>
      <c r="S31" s="198">
        <f t="shared" si="15"/>
        <v>0.14993797537418471</v>
      </c>
      <c r="T31" s="198">
        <f t="shared" si="15"/>
        <v>0.14445658835226405</v>
      </c>
      <c r="U31" s="198">
        <f t="shared" si="15"/>
        <v>0.15129175556084049</v>
      </c>
      <c r="V31" s="198">
        <f t="shared" si="15"/>
        <v>0.17054413581398678</v>
      </c>
      <c r="W31" s="198">
        <f t="shared" si="15"/>
        <v>0.16901368258775384</v>
      </c>
      <c r="X31" s="198">
        <f t="shared" si="15"/>
        <v>0.17446628953508378</v>
      </c>
      <c r="Y31" s="198">
        <f t="shared" si="15"/>
        <v>0.18154704588060228</v>
      </c>
      <c r="Z31" s="198">
        <f t="shared" si="15"/>
        <v>0.18486786971614277</v>
      </c>
      <c r="AA31" s="198">
        <f t="shared" si="15"/>
        <v>0.20407544404339933</v>
      </c>
      <c r="AB31" s="198">
        <f t="shared" si="15"/>
        <v>0.20556813805529486</v>
      </c>
      <c r="AC31" s="198">
        <f t="shared" si="16"/>
        <v>0.20265133102826871</v>
      </c>
      <c r="AD31" s="198">
        <f t="shared" si="16"/>
        <v>0.19558847132753315</v>
      </c>
      <c r="AE31" s="198">
        <f t="shared" ref="AE31" si="26">AE14/AE$15</f>
        <v>0.19456219615678574</v>
      </c>
      <c r="AF31" s="47"/>
      <c r="AG31" s="47"/>
      <c r="AH31" s="47"/>
      <c r="AI31" s="47"/>
    </row>
    <row r="32" spans="1:35" ht="15.75" x14ac:dyDescent="0.2">
      <c r="A32" s="163" t="s">
        <v>12</v>
      </c>
      <c r="B32" s="163"/>
      <c r="C32" s="198">
        <f t="shared" si="14"/>
        <v>1</v>
      </c>
      <c r="D32" s="198">
        <f t="shared" si="15"/>
        <v>1</v>
      </c>
      <c r="E32" s="198">
        <f t="shared" si="15"/>
        <v>1</v>
      </c>
      <c r="F32" s="198">
        <f t="shared" si="15"/>
        <v>1</v>
      </c>
      <c r="G32" s="198">
        <f t="shared" si="15"/>
        <v>1</v>
      </c>
      <c r="H32" s="198">
        <f t="shared" si="15"/>
        <v>1</v>
      </c>
      <c r="I32" s="198">
        <f t="shared" si="15"/>
        <v>1</v>
      </c>
      <c r="J32" s="198">
        <f t="shared" si="15"/>
        <v>1</v>
      </c>
      <c r="K32" s="198">
        <f t="shared" si="15"/>
        <v>1</v>
      </c>
      <c r="L32" s="198">
        <f t="shared" si="15"/>
        <v>1</v>
      </c>
      <c r="M32" s="198">
        <f t="shared" si="15"/>
        <v>1</v>
      </c>
      <c r="N32" s="198">
        <f t="shared" si="15"/>
        <v>1</v>
      </c>
      <c r="O32" s="198">
        <f t="shared" si="15"/>
        <v>1</v>
      </c>
      <c r="P32" s="198">
        <f t="shared" si="15"/>
        <v>1</v>
      </c>
      <c r="Q32" s="198">
        <f t="shared" si="15"/>
        <v>1</v>
      </c>
      <c r="R32" s="198">
        <f t="shared" si="15"/>
        <v>1</v>
      </c>
      <c r="S32" s="198">
        <f t="shared" si="15"/>
        <v>1</v>
      </c>
      <c r="T32" s="198">
        <f t="shared" si="15"/>
        <v>1</v>
      </c>
      <c r="U32" s="198">
        <f t="shared" si="15"/>
        <v>1</v>
      </c>
      <c r="V32" s="198">
        <f t="shared" si="15"/>
        <v>1</v>
      </c>
      <c r="W32" s="198">
        <f t="shared" si="15"/>
        <v>1</v>
      </c>
      <c r="X32" s="198">
        <f t="shared" ref="X32:AC32" si="27">X15/X$15</f>
        <v>1</v>
      </c>
      <c r="Y32" s="198">
        <f t="shared" si="27"/>
        <v>1</v>
      </c>
      <c r="Z32" s="198">
        <f t="shared" si="27"/>
        <v>1</v>
      </c>
      <c r="AA32" s="198">
        <f t="shared" si="27"/>
        <v>1</v>
      </c>
      <c r="AB32" s="198">
        <f t="shared" si="27"/>
        <v>1</v>
      </c>
      <c r="AC32" s="198">
        <f t="shared" si="27"/>
        <v>1</v>
      </c>
      <c r="AD32" s="198">
        <f t="shared" ref="AD32" si="28">AD15/AD$15</f>
        <v>1</v>
      </c>
      <c r="AE32" s="198">
        <f t="shared" ref="AE32" si="29">AE15/AE$15</f>
        <v>1</v>
      </c>
      <c r="AF32" s="47"/>
      <c r="AG32" s="47"/>
      <c r="AH32" s="47"/>
      <c r="AI32" s="47"/>
    </row>
    <row r="33" spans="1:3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</sheetData>
  <mergeCells count="15">
    <mergeCell ref="AF3:AO3"/>
    <mergeCell ref="A31:B31"/>
    <mergeCell ref="A32:B32"/>
    <mergeCell ref="A15:B15"/>
    <mergeCell ref="A20:A21"/>
    <mergeCell ref="B20:B21"/>
    <mergeCell ref="A22:A27"/>
    <mergeCell ref="A28:A30"/>
    <mergeCell ref="A11:A13"/>
    <mergeCell ref="A3:A4"/>
    <mergeCell ref="B3:B4"/>
    <mergeCell ref="A5:A10"/>
    <mergeCell ref="A14:B14"/>
    <mergeCell ref="C20:AE20"/>
    <mergeCell ref="C3:AE3"/>
  </mergeCells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zoomScale="80" zoomScaleNormal="80" workbookViewId="0">
      <selection activeCell="D42" sqref="D42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2" max="41" width="11" customWidth="1"/>
  </cols>
  <sheetData>
    <row r="1" spans="1:41" ht="15.75" x14ac:dyDescent="0.25">
      <c r="A1" s="1" t="s">
        <v>48</v>
      </c>
    </row>
    <row r="2" spans="1:41" ht="13.5" thickBot="1" x14ac:dyDescent="0.25"/>
    <row r="3" spans="1:41" ht="14.1" customHeight="1" x14ac:dyDescent="0.2">
      <c r="A3" s="137" t="s">
        <v>1</v>
      </c>
      <c r="B3" s="137" t="s">
        <v>2</v>
      </c>
      <c r="C3" s="137" t="s">
        <v>21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49"/>
      <c r="AF3" s="167" t="s">
        <v>5</v>
      </c>
      <c r="AG3" s="168"/>
      <c r="AH3" s="168"/>
      <c r="AI3" s="168"/>
      <c r="AJ3" s="168"/>
      <c r="AK3" s="168"/>
      <c r="AL3" s="168"/>
      <c r="AM3" s="168"/>
      <c r="AN3" s="168"/>
      <c r="AO3" s="169"/>
    </row>
    <row r="4" spans="1:41" x14ac:dyDescent="0.2">
      <c r="A4" s="137"/>
      <c r="B4" s="137"/>
      <c r="C4" s="227">
        <v>1990</v>
      </c>
      <c r="D4" s="227">
        <v>1991</v>
      </c>
      <c r="E4" s="227">
        <v>1992</v>
      </c>
      <c r="F4" s="227">
        <v>1993</v>
      </c>
      <c r="G4" s="227">
        <v>1994</v>
      </c>
      <c r="H4" s="227">
        <v>1995</v>
      </c>
      <c r="I4" s="227">
        <v>1996</v>
      </c>
      <c r="J4" s="227">
        <v>1997</v>
      </c>
      <c r="K4" s="227">
        <v>1998</v>
      </c>
      <c r="L4" s="227">
        <v>1999</v>
      </c>
      <c r="M4" s="227">
        <v>2000</v>
      </c>
      <c r="N4" s="227">
        <v>2001</v>
      </c>
      <c r="O4" s="227">
        <v>2002</v>
      </c>
      <c r="P4" s="227">
        <v>2003</v>
      </c>
      <c r="Q4" s="227">
        <v>2004</v>
      </c>
      <c r="R4" s="227">
        <v>2005</v>
      </c>
      <c r="S4" s="227">
        <v>2006</v>
      </c>
      <c r="T4" s="227">
        <v>2007</v>
      </c>
      <c r="U4" s="227">
        <v>2008</v>
      </c>
      <c r="V4" s="227">
        <v>2009</v>
      </c>
      <c r="W4" s="227">
        <v>2010</v>
      </c>
      <c r="X4" s="227">
        <v>2011</v>
      </c>
      <c r="Y4" s="227">
        <v>2012</v>
      </c>
      <c r="Z4" s="227">
        <v>2013</v>
      </c>
      <c r="AA4" s="227">
        <v>2014</v>
      </c>
      <c r="AB4" s="227">
        <v>2015</v>
      </c>
      <c r="AC4" s="227">
        <v>2016</v>
      </c>
      <c r="AD4" s="227">
        <v>2017</v>
      </c>
      <c r="AE4" s="228">
        <v>2018</v>
      </c>
      <c r="AF4" s="229" t="s">
        <v>58</v>
      </c>
      <c r="AG4" s="82" t="s">
        <v>56</v>
      </c>
      <c r="AH4" s="39" t="s">
        <v>50</v>
      </c>
      <c r="AI4" s="35" t="s">
        <v>51</v>
      </c>
      <c r="AJ4" s="35" t="s">
        <v>23</v>
      </c>
      <c r="AK4" s="35" t="s">
        <v>24</v>
      </c>
      <c r="AL4" s="35" t="s">
        <v>25</v>
      </c>
      <c r="AM4" s="35" t="s">
        <v>52</v>
      </c>
      <c r="AN4" s="62" t="s">
        <v>57</v>
      </c>
      <c r="AO4" s="230" t="s">
        <v>59</v>
      </c>
    </row>
    <row r="5" spans="1:41" ht="24" x14ac:dyDescent="0.2">
      <c r="A5" s="164" t="s">
        <v>3</v>
      </c>
      <c r="B5" s="211" t="s">
        <v>9</v>
      </c>
      <c r="C5" s="193">
        <v>7.9988607463175057E-2</v>
      </c>
      <c r="D5" s="193">
        <v>6.9257236867813862E-2</v>
      </c>
      <c r="E5" s="193">
        <v>6.1515331866103432E-2</v>
      </c>
      <c r="F5" s="193">
        <v>5.6484285493508327E-2</v>
      </c>
      <c r="G5" s="193">
        <v>3.5471095079142173E-2</v>
      </c>
      <c r="H5" s="193">
        <v>2.4172281920000004E-2</v>
      </c>
      <c r="I5" s="193">
        <v>2.1198690820000001E-2</v>
      </c>
      <c r="J5" s="193">
        <v>2.0283135880000001E-2</v>
      </c>
      <c r="K5" s="193">
        <v>2.2614933260000001E-2</v>
      </c>
      <c r="L5" s="193">
        <v>2.243094524E-2</v>
      </c>
      <c r="M5" s="193">
        <v>1.9518411800000003E-2</v>
      </c>
      <c r="N5" s="193">
        <v>2.43245957E-2</v>
      </c>
      <c r="O5" s="193">
        <v>2.6521824360000001E-2</v>
      </c>
      <c r="P5" s="193">
        <v>3.0600915620000002E-2</v>
      </c>
      <c r="Q5" s="193">
        <v>3.4440055000000004E-2</v>
      </c>
      <c r="R5" s="193">
        <v>0.21465237541441762</v>
      </c>
      <c r="S5" s="193">
        <v>0.10808928115459654</v>
      </c>
      <c r="T5" s="193">
        <v>0.15808445414570477</v>
      </c>
      <c r="U5" s="193">
        <v>6.4146444113192647E-2</v>
      </c>
      <c r="V5" s="221">
        <v>1.6307490204634081E-2</v>
      </c>
      <c r="W5" s="193">
        <v>1.4187979479531525E-2</v>
      </c>
      <c r="X5" s="193">
        <v>1.3923149754291136E-2</v>
      </c>
      <c r="Y5" s="193">
        <v>1.2371073969444811E-2</v>
      </c>
      <c r="Z5" s="193">
        <v>2.4272466115938966E-2</v>
      </c>
      <c r="AA5" s="193">
        <v>1.2493561583618491E-2</v>
      </c>
      <c r="AB5" s="193">
        <v>1.0329337653674739E-2</v>
      </c>
      <c r="AC5" s="193">
        <v>1.1396871726387507E-2</v>
      </c>
      <c r="AD5" s="194">
        <v>2.0361240518350383E-2</v>
      </c>
      <c r="AE5" s="195">
        <v>2.1064480389937749E-2</v>
      </c>
      <c r="AF5" s="196">
        <f>(AE5-AD5)/AD5</f>
        <v>3.4538164359562355E-2</v>
      </c>
      <c r="AG5" s="199">
        <f t="shared" ref="AG5:AG11" si="0">(AD5-AC5)/AC5</f>
        <v>0.78656398064105726</v>
      </c>
      <c r="AH5" s="197">
        <f t="shared" ref="AH5:AH11" si="1">(AC5-AB5)/AB5</f>
        <v>0.10334971210210997</v>
      </c>
      <c r="AI5" s="198">
        <f t="shared" ref="AI5:AI11" si="2">(AC5-AA5)/AA5</f>
        <v>-8.7780401920694834E-2</v>
      </c>
      <c r="AJ5" s="198">
        <f t="shared" ref="AJ5:AM11" si="3">(Z5-$C5)/$C5</f>
        <v>-0.69655096037128217</v>
      </c>
      <c r="AK5" s="198">
        <f t="shared" si="3"/>
        <v>-0.84380823744968636</v>
      </c>
      <c r="AL5" s="198">
        <f t="shared" si="3"/>
        <v>-0.87086488962281128</v>
      </c>
      <c r="AM5" s="198">
        <f t="shared" si="3"/>
        <v>-0.85751881314305456</v>
      </c>
      <c r="AN5" s="72">
        <f t="shared" ref="AN5:AN11" si="4">(AD5-C5)/C5</f>
        <v>-0.74544824364239326</v>
      </c>
      <c r="AO5" s="222">
        <f>(AE5-C5)/C5</f>
        <v>-0.73665649324329896</v>
      </c>
    </row>
    <row r="6" spans="1:41" ht="24" x14ac:dyDescent="0.2">
      <c r="A6" s="165"/>
      <c r="B6" s="211" t="s">
        <v>10</v>
      </c>
      <c r="C6" s="193">
        <v>1.01887432E-4</v>
      </c>
      <c r="D6" s="193">
        <v>1.13965222E-4</v>
      </c>
      <c r="E6" s="193">
        <v>6.628673900000001E-5</v>
      </c>
      <c r="F6" s="193">
        <v>8.6217167000000002E-5</v>
      </c>
      <c r="G6" s="193">
        <v>6.2006048E-5</v>
      </c>
      <c r="H6" s="193">
        <v>5.0963716380000006E-3</v>
      </c>
      <c r="I6" s="193">
        <v>1.6339684470000003E-3</v>
      </c>
      <c r="J6" s="193">
        <v>4.9322926200000001E-4</v>
      </c>
      <c r="K6" s="193">
        <v>1.5361696850000001E-3</v>
      </c>
      <c r="L6" s="193">
        <v>1.9585596860000002E-3</v>
      </c>
      <c r="M6" s="193">
        <v>1.8424010630000002E-3</v>
      </c>
      <c r="N6" s="193">
        <v>2.443082023E-3</v>
      </c>
      <c r="O6" s="193">
        <v>6.3923658799999998E-4</v>
      </c>
      <c r="P6" s="193">
        <v>1.995254462E-3</v>
      </c>
      <c r="Q6" s="193">
        <v>3.5958139600000003E-4</v>
      </c>
      <c r="R6" s="193">
        <v>5.9079291287602025E-4</v>
      </c>
      <c r="S6" s="193">
        <v>4.0595421526913892E-4</v>
      </c>
      <c r="T6" s="193">
        <v>2.1226648157041052E-4</v>
      </c>
      <c r="U6" s="193">
        <v>1.1704614268108051E-4</v>
      </c>
      <c r="V6" s="193">
        <v>1.1351786012549937E-4</v>
      </c>
      <c r="W6" s="193">
        <v>1.0696356096258559E-4</v>
      </c>
      <c r="X6" s="193">
        <v>6.2188838604889036E-4</v>
      </c>
      <c r="Y6" s="193">
        <v>1.0885232164931007E-3</v>
      </c>
      <c r="Z6" s="193">
        <v>3.2607580521477425E-4</v>
      </c>
      <c r="AA6" s="193">
        <v>3.1711522302895059E-4</v>
      </c>
      <c r="AB6" s="193">
        <v>2.0176395632121239E-4</v>
      </c>
      <c r="AC6" s="193">
        <v>1.2972292226981369E-4</v>
      </c>
      <c r="AD6" s="194">
        <v>1.2407244431607761E-4</v>
      </c>
      <c r="AE6" s="195">
        <v>8.4447498163584006E-5</v>
      </c>
      <c r="AF6" s="196">
        <f t="shared" ref="AF6:AF15" si="5">(AE6-AD6)/AD6</f>
        <v>-0.31936943268037887</v>
      </c>
      <c r="AG6" s="199">
        <f t="shared" si="0"/>
        <v>-4.3558053232747258E-2</v>
      </c>
      <c r="AH6" s="197">
        <f t="shared" si="1"/>
        <v>-0.35705601419070054</v>
      </c>
      <c r="AI6" s="198">
        <f t="shared" si="2"/>
        <v>-0.5909281142962638</v>
      </c>
      <c r="AJ6" s="198">
        <f t="shared" si="3"/>
        <v>2.2003535550368394</v>
      </c>
      <c r="AK6" s="198">
        <f t="shared" si="3"/>
        <v>2.1124076522897406</v>
      </c>
      <c r="AL6" s="198">
        <f t="shared" si="3"/>
        <v>0.98026343741014477</v>
      </c>
      <c r="AM6" s="198">
        <f t="shared" si="3"/>
        <v>0.27319846740090264</v>
      </c>
      <c r="AN6" s="72">
        <f t="shared" si="4"/>
        <v>0.2177404207820019</v>
      </c>
      <c r="AO6" s="222">
        <f t="shared" ref="AO6:AO15" si="6">(AE6-C6)/C6</f>
        <v>-0.17116864655511191</v>
      </c>
    </row>
    <row r="7" spans="1:41" ht="39" customHeight="1" x14ac:dyDescent="0.2">
      <c r="A7" s="165"/>
      <c r="B7" s="211" t="s">
        <v>16</v>
      </c>
      <c r="C7" s="193">
        <v>5.7861006163325228E-2</v>
      </c>
      <c r="D7" s="193">
        <v>7.8527853914361984E-2</v>
      </c>
      <c r="E7" s="193">
        <v>7.9080242767447087E-2</v>
      </c>
      <c r="F7" s="193">
        <v>5.5017066015148268E-2</v>
      </c>
      <c r="G7" s="193">
        <v>4.5332614286685148E-2</v>
      </c>
      <c r="H7" s="193">
        <v>2.8217158561724111E-2</v>
      </c>
      <c r="I7" s="193">
        <v>2.7646301901853885E-2</v>
      </c>
      <c r="J7" s="193">
        <v>2.6184723188150509E-2</v>
      </c>
      <c r="K7" s="193">
        <v>2.8835048902150513E-2</v>
      </c>
      <c r="L7" s="193">
        <v>2.5648331819705578E-2</v>
      </c>
      <c r="M7" s="193">
        <v>1.8572932320417672E-2</v>
      </c>
      <c r="N7" s="193">
        <v>1.7885295818123439E-2</v>
      </c>
      <c r="O7" s="193">
        <v>5.6968824385956393E-2</v>
      </c>
      <c r="P7" s="193">
        <v>2.630588324517933E-2</v>
      </c>
      <c r="Q7" s="193">
        <v>2.6198035140952966E-2</v>
      </c>
      <c r="R7" s="193">
        <v>2.1563184612176697E-2</v>
      </c>
      <c r="S7" s="193">
        <v>2.3961629357366565E-2</v>
      </c>
      <c r="T7" s="193">
        <v>2.3388304787083921E-2</v>
      </c>
      <c r="U7" s="193">
        <v>1.7578395955794877E-2</v>
      </c>
      <c r="V7" s="193">
        <v>1.3021041634651533E-2</v>
      </c>
      <c r="W7" s="193">
        <v>1.8552165625130172E-2</v>
      </c>
      <c r="X7" s="193">
        <v>2.15703364025637E-2</v>
      </c>
      <c r="Y7" s="193">
        <v>2.3918673385317307E-2</v>
      </c>
      <c r="Z7" s="193">
        <v>2.05108970777481E-2</v>
      </c>
      <c r="AA7" s="193">
        <v>2.0252763295240478E-2</v>
      </c>
      <c r="AB7" s="193">
        <v>1.8141112808344673E-2</v>
      </c>
      <c r="AC7" s="193">
        <v>1.9935419678927341E-2</v>
      </c>
      <c r="AD7" s="194">
        <v>2.0832113226685968E-2</v>
      </c>
      <c r="AE7" s="195">
        <v>1.9258866097207922E-2</v>
      </c>
      <c r="AF7" s="196">
        <f t="shared" si="5"/>
        <v>-7.5520285069433771E-2</v>
      </c>
      <c r="AG7" s="199">
        <f t="shared" si="0"/>
        <v>4.4979918266103702E-2</v>
      </c>
      <c r="AH7" s="197">
        <f t="shared" si="1"/>
        <v>9.8908313372998255E-2</v>
      </c>
      <c r="AI7" s="198">
        <f t="shared" si="2"/>
        <v>-1.5669151497352207E-2</v>
      </c>
      <c r="AJ7" s="198">
        <f t="shared" si="3"/>
        <v>-0.64551433793163482</v>
      </c>
      <c r="AK7" s="198">
        <f t="shared" si="3"/>
        <v>-0.64997561158766126</v>
      </c>
      <c r="AL7" s="198">
        <f t="shared" si="3"/>
        <v>-0.68647083742136361</v>
      </c>
      <c r="AM7" s="198">
        <f t="shared" si="3"/>
        <v>-0.65546019675746225</v>
      </c>
      <c r="AN7" s="72">
        <f t="shared" si="4"/>
        <v>-0.63996282456819342</v>
      </c>
      <c r="AO7" s="222">
        <f t="shared" si="6"/>
        <v>-0.66715293469239723</v>
      </c>
    </row>
    <row r="8" spans="1:41" ht="24" x14ac:dyDescent="0.2">
      <c r="A8" s="165"/>
      <c r="B8" s="211" t="s">
        <v>17</v>
      </c>
      <c r="C8" s="193">
        <v>2.2166576390800001</v>
      </c>
      <c r="D8" s="193">
        <v>2.3018093713600001</v>
      </c>
      <c r="E8" s="193">
        <v>1.1293149481200002</v>
      </c>
      <c r="F8" s="193">
        <v>1.4713363208800001</v>
      </c>
      <c r="G8" s="193">
        <v>1.3599520845200002</v>
      </c>
      <c r="H8" s="193">
        <v>1.3563273960000002</v>
      </c>
      <c r="I8" s="193">
        <v>1.52360862956</v>
      </c>
      <c r="J8" s="193">
        <v>1.5672358443599999</v>
      </c>
      <c r="K8" s="193">
        <v>1.5586645858800001</v>
      </c>
      <c r="L8" s="193">
        <v>1.6299303963600003</v>
      </c>
      <c r="M8" s="193">
        <v>1.6613199989200005</v>
      </c>
      <c r="N8" s="193">
        <v>1.6966862473200002</v>
      </c>
      <c r="O8" s="193">
        <v>1.6932001296000001</v>
      </c>
      <c r="P8" s="193">
        <v>1.7327598375600004</v>
      </c>
      <c r="Q8" s="193">
        <v>1.7478133668400004</v>
      </c>
      <c r="R8" s="193">
        <v>1.7782114630000001</v>
      </c>
      <c r="S8" s="193">
        <v>1.8770626160400004</v>
      </c>
      <c r="T8" s="193">
        <v>1.8280713760399998</v>
      </c>
      <c r="U8" s="193">
        <v>1.8998968134800001</v>
      </c>
      <c r="V8" s="193">
        <v>1.9166980440000001</v>
      </c>
      <c r="W8" s="193">
        <v>1.9380936282400005</v>
      </c>
      <c r="X8" s="193">
        <v>1.9010190514799996</v>
      </c>
      <c r="Y8" s="193">
        <v>1.9051160520399999</v>
      </c>
      <c r="Z8" s="193">
        <v>1.8554705734799999</v>
      </c>
      <c r="AA8" s="193">
        <v>1.7198976308399998</v>
      </c>
      <c r="AB8" s="193">
        <v>1.5956965830800001</v>
      </c>
      <c r="AC8" s="193">
        <v>1.5945422626000005</v>
      </c>
      <c r="AD8" s="194">
        <v>1.5862289645200005</v>
      </c>
      <c r="AE8" s="195">
        <v>1.5667750139200001</v>
      </c>
      <c r="AF8" s="196">
        <f t="shared" si="5"/>
        <v>-1.2264276491690014E-2</v>
      </c>
      <c r="AG8" s="199">
        <f t="shared" si="0"/>
        <v>-5.2135953213586703E-3</v>
      </c>
      <c r="AH8" s="197">
        <f t="shared" si="1"/>
        <v>-7.2339597153956857E-4</v>
      </c>
      <c r="AI8" s="198">
        <f t="shared" si="2"/>
        <v>-7.2885365961447124E-2</v>
      </c>
      <c r="AJ8" s="198">
        <f t="shared" si="3"/>
        <v>-0.16294219695103979</v>
      </c>
      <c r="AK8" s="198">
        <f t="shared" si="3"/>
        <v>-0.22410317203795857</v>
      </c>
      <c r="AL8" s="198">
        <f t="shared" si="3"/>
        <v>-0.28013394809029835</v>
      </c>
      <c r="AM8" s="198">
        <f t="shared" si="3"/>
        <v>-0.28065469629229794</v>
      </c>
      <c r="AN8" s="72">
        <f t="shared" si="4"/>
        <v>-0.28440507160214973</v>
      </c>
      <c r="AO8" s="222">
        <f t="shared" si="6"/>
        <v>-0.2931813256600721</v>
      </c>
    </row>
    <row r="9" spans="1:41" ht="24.75" customHeight="1" x14ac:dyDescent="0.2">
      <c r="A9" s="165"/>
      <c r="B9" s="211" t="s">
        <v>18</v>
      </c>
      <c r="C9" s="193">
        <v>0.31594201457999999</v>
      </c>
      <c r="D9" s="193">
        <v>0.36924520842000003</v>
      </c>
      <c r="E9" s="193">
        <v>0.20297002375999998</v>
      </c>
      <c r="F9" s="193">
        <v>0.19468956536000001</v>
      </c>
      <c r="G9" s="193">
        <v>0.19004984944000003</v>
      </c>
      <c r="H9" s="193">
        <v>0.17156611654000001</v>
      </c>
      <c r="I9" s="193">
        <v>0.14192567506000001</v>
      </c>
      <c r="J9" s="193">
        <v>0.10729369448000002</v>
      </c>
      <c r="K9" s="193">
        <v>0.1099885718</v>
      </c>
      <c r="L9" s="193">
        <v>9.1014698399999996E-2</v>
      </c>
      <c r="M9" s="193">
        <v>4.8060469256588606E-2</v>
      </c>
      <c r="N9" s="193">
        <v>4.6668758847308589E-2</v>
      </c>
      <c r="O9" s="193">
        <v>5.2681768656869646E-2</v>
      </c>
      <c r="P9" s="193">
        <v>5.6522037884225898E-2</v>
      </c>
      <c r="Q9" s="193">
        <v>4.8042131928911644E-2</v>
      </c>
      <c r="R9" s="193">
        <v>3.0127680523925643E-2</v>
      </c>
      <c r="S9" s="193">
        <v>3.6558471116812874E-2</v>
      </c>
      <c r="T9" s="193">
        <v>3.6984467259932659E-2</v>
      </c>
      <c r="U9" s="193">
        <v>3.2838635838687354E-2</v>
      </c>
      <c r="V9" s="193">
        <v>3.8334635438963982E-2</v>
      </c>
      <c r="W9" s="193">
        <v>3.9592002287621608E-2</v>
      </c>
      <c r="X9" s="193">
        <v>4.5339564414507538E-2</v>
      </c>
      <c r="Y9" s="193">
        <v>3.8713424282302865E-2</v>
      </c>
      <c r="Z9" s="193">
        <v>3.8298191332983421E-2</v>
      </c>
      <c r="AA9" s="193">
        <v>3.6157763564978934E-2</v>
      </c>
      <c r="AB9" s="193">
        <v>3.0072387829227491E-2</v>
      </c>
      <c r="AC9" s="193">
        <v>3.2713150563590671E-2</v>
      </c>
      <c r="AD9" s="194">
        <v>3.8055185800275726E-2</v>
      </c>
      <c r="AE9" s="195">
        <v>3.9680688555959472E-2</v>
      </c>
      <c r="AF9" s="196">
        <f t="shared" si="5"/>
        <v>4.2714356046370118E-2</v>
      </c>
      <c r="AG9" s="199">
        <f t="shared" si="0"/>
        <v>0.16329931983471729</v>
      </c>
      <c r="AH9" s="197">
        <f t="shared" si="1"/>
        <v>8.7813536768656927E-2</v>
      </c>
      <c r="AI9" s="198">
        <f t="shared" si="2"/>
        <v>-9.5266207358150543E-2</v>
      </c>
      <c r="AJ9" s="198">
        <f t="shared" si="3"/>
        <v>-0.87878094851077215</v>
      </c>
      <c r="AK9" s="198">
        <f t="shared" si="3"/>
        <v>-0.88555569725968364</v>
      </c>
      <c r="AL9" s="198">
        <f t="shared" si="3"/>
        <v>-0.90481674977858051</v>
      </c>
      <c r="AM9" s="198">
        <f t="shared" si="3"/>
        <v>-0.89645837193550171</v>
      </c>
      <c r="AN9" s="72">
        <f t="shared" si="4"/>
        <v>-0.87955009449798982</v>
      </c>
      <c r="AO9" s="222">
        <f t="shared" si="6"/>
        <v>-0.87440515434862531</v>
      </c>
    </row>
    <row r="10" spans="1:41" x14ac:dyDescent="0.2">
      <c r="A10" s="166"/>
      <c r="B10" s="43" t="s">
        <v>11</v>
      </c>
      <c r="C10" s="22">
        <f t="shared" ref="C10:U10" si="7">C5+C6+C7+C8+C9</f>
        <v>2.6705511547185004</v>
      </c>
      <c r="D10" s="22">
        <f t="shared" si="7"/>
        <v>2.818953635784176</v>
      </c>
      <c r="E10" s="22">
        <f t="shared" si="7"/>
        <v>1.4729468332525508</v>
      </c>
      <c r="F10" s="22">
        <f t="shared" si="7"/>
        <v>1.7776134549156568</v>
      </c>
      <c r="G10" s="22">
        <f t="shared" si="7"/>
        <v>1.6308676493738274</v>
      </c>
      <c r="H10" s="22">
        <f t="shared" si="7"/>
        <v>1.5853793246597243</v>
      </c>
      <c r="I10" s="22">
        <f t="shared" si="7"/>
        <v>1.7160132657888538</v>
      </c>
      <c r="J10" s="22">
        <f t="shared" si="7"/>
        <v>1.7214906271701504</v>
      </c>
      <c r="K10" s="22">
        <f t="shared" si="7"/>
        <v>1.7216393095271507</v>
      </c>
      <c r="L10" s="22">
        <f t="shared" si="7"/>
        <v>1.7709829315057057</v>
      </c>
      <c r="M10" s="22">
        <f t="shared" si="7"/>
        <v>1.7493142133600068</v>
      </c>
      <c r="N10" s="22">
        <f t="shared" si="7"/>
        <v>1.7880079797084321</v>
      </c>
      <c r="O10" s="22">
        <f t="shared" si="7"/>
        <v>1.8300117835908263</v>
      </c>
      <c r="P10" s="22">
        <f t="shared" si="7"/>
        <v>1.8481839287714057</v>
      </c>
      <c r="Q10" s="22">
        <f t="shared" si="7"/>
        <v>1.8568531703058651</v>
      </c>
      <c r="R10" s="22">
        <f t="shared" si="7"/>
        <v>2.0451454964633959</v>
      </c>
      <c r="S10" s="22">
        <f t="shared" si="7"/>
        <v>2.0460779518840457</v>
      </c>
      <c r="T10" s="22">
        <f t="shared" si="7"/>
        <v>2.0467408687142918</v>
      </c>
      <c r="U10" s="22">
        <f t="shared" si="7"/>
        <v>2.014577335530356</v>
      </c>
      <c r="V10" s="22">
        <f t="shared" ref="V10:AD10" si="8">V5+V6+V7+V8+V9</f>
        <v>1.9844747291383753</v>
      </c>
      <c r="W10" s="22">
        <f t="shared" si="8"/>
        <v>2.0105327391932466</v>
      </c>
      <c r="X10" s="22">
        <f t="shared" si="8"/>
        <v>1.9824739904374109</v>
      </c>
      <c r="Y10" s="22">
        <f t="shared" si="8"/>
        <v>1.9812077468935581</v>
      </c>
      <c r="Z10" s="22">
        <f t="shared" si="8"/>
        <v>1.938878203811885</v>
      </c>
      <c r="AA10" s="22">
        <f t="shared" si="8"/>
        <v>1.7891188345068667</v>
      </c>
      <c r="AB10" s="22">
        <f t="shared" si="8"/>
        <v>1.6544411853275682</v>
      </c>
      <c r="AC10" s="22">
        <f t="shared" si="8"/>
        <v>1.658717427491176</v>
      </c>
      <c r="AD10" s="22">
        <f t="shared" si="8"/>
        <v>1.6656015765096288</v>
      </c>
      <c r="AE10" s="79">
        <f t="shared" ref="AE10" si="9">AE5+AE6+AE7+AE8+AE9</f>
        <v>1.6468634964612689</v>
      </c>
      <c r="AF10" s="200">
        <f t="shared" si="5"/>
        <v>-1.1250037411483884E-2</v>
      </c>
      <c r="AG10" s="225">
        <f t="shared" si="0"/>
        <v>4.1502843729477983E-3</v>
      </c>
      <c r="AH10" s="31">
        <f t="shared" si="1"/>
        <v>2.5847048547459318E-3</v>
      </c>
      <c r="AI10" s="20">
        <f t="shared" si="2"/>
        <v>-7.2885827649136078E-2</v>
      </c>
      <c r="AJ10" s="20">
        <f t="shared" si="3"/>
        <v>-0.27397825711514601</v>
      </c>
      <c r="AK10" s="20">
        <f t="shared" si="3"/>
        <v>-0.33005633262417111</v>
      </c>
      <c r="AL10" s="20">
        <f t="shared" si="3"/>
        <v>-0.38048698958475446</v>
      </c>
      <c r="AM10" s="20">
        <f t="shared" si="3"/>
        <v>-0.37888573129915593</v>
      </c>
      <c r="AN10" s="67">
        <f t="shared" si="4"/>
        <v>-0.3763079304559519</v>
      </c>
      <c r="AO10" s="223">
        <f t="shared" si="6"/>
        <v>-0.38332448957156828</v>
      </c>
    </row>
    <row r="11" spans="1:41" ht="20.45" customHeight="1" x14ac:dyDescent="0.2">
      <c r="A11" s="130" t="s">
        <v>14</v>
      </c>
      <c r="B11" s="211" t="s">
        <v>6</v>
      </c>
      <c r="C11" s="193">
        <v>1.6895271999999999E-2</v>
      </c>
      <c r="D11" s="193">
        <v>2.2061571999999998E-2</v>
      </c>
      <c r="E11" s="193">
        <v>1.2976831999999999E-2</v>
      </c>
      <c r="F11" s="193">
        <v>1.0141524000000001E-2</v>
      </c>
      <c r="G11" s="193">
        <v>8.3697990000000007E-3</v>
      </c>
      <c r="H11" s="193">
        <v>1.0233461169997689E-2</v>
      </c>
      <c r="I11" s="193">
        <v>1.0528254999999999E-2</v>
      </c>
      <c r="J11" s="193">
        <v>1.366148E-2</v>
      </c>
      <c r="K11" s="193">
        <v>1.3882749500000001E-2</v>
      </c>
      <c r="L11" s="193">
        <v>1.4104019000000001E-2</v>
      </c>
      <c r="M11" s="193">
        <v>8.7588108352511466E-3</v>
      </c>
      <c r="N11" s="193">
        <v>9.2862238999999996E-3</v>
      </c>
      <c r="O11" s="193">
        <v>9.9212240133573857E-3</v>
      </c>
      <c r="P11" s="193">
        <v>9.6919628000000004E-3</v>
      </c>
      <c r="Q11" s="193">
        <v>1.16439205E-2</v>
      </c>
      <c r="R11" s="193">
        <v>1.28772461E-2</v>
      </c>
      <c r="S11" s="193">
        <v>1.29059988E-2</v>
      </c>
      <c r="T11" s="193">
        <v>1.96826126586018E-2</v>
      </c>
      <c r="U11" s="193">
        <v>1.9553197700000004E-2</v>
      </c>
      <c r="V11" s="193">
        <v>1.53449455E-2</v>
      </c>
      <c r="W11" s="193">
        <v>1.6143124700000001E-2</v>
      </c>
      <c r="X11" s="193">
        <v>1.4679693299999999E-2</v>
      </c>
      <c r="Y11" s="193">
        <v>1.4340544963135814E-2</v>
      </c>
      <c r="Z11" s="193">
        <v>1.3765640368790273E-2</v>
      </c>
      <c r="AA11" s="193">
        <v>1.3767690368790235E-2</v>
      </c>
      <c r="AB11" s="193">
        <v>1.3423498109570478E-2</v>
      </c>
      <c r="AC11" s="193">
        <v>1.3087910656831216E-2</v>
      </c>
      <c r="AD11" s="194">
        <v>1.1660138585176902E-2</v>
      </c>
      <c r="AE11" s="195">
        <v>1.1800060248199023E-2</v>
      </c>
      <c r="AF11" s="196">
        <f t="shared" si="5"/>
        <v>1.1999999999999846E-2</v>
      </c>
      <c r="AG11" s="199">
        <f t="shared" si="0"/>
        <v>-0.10909090909090902</v>
      </c>
      <c r="AH11" s="197">
        <f t="shared" si="1"/>
        <v>-2.500000000000006E-2</v>
      </c>
      <c r="AI11" s="198">
        <f t="shared" si="2"/>
        <v>-4.9375000000000127E-2</v>
      </c>
      <c r="AJ11" s="198">
        <f t="shared" si="3"/>
        <v>-0.18523712617409924</v>
      </c>
      <c r="AK11" s="198">
        <f t="shared" si="3"/>
        <v>-0.18511579045367035</v>
      </c>
      <c r="AL11" s="198">
        <f t="shared" si="3"/>
        <v>-0.20548789569232867</v>
      </c>
      <c r="AM11" s="198">
        <f t="shared" si="3"/>
        <v>-0.2253506983000205</v>
      </c>
      <c r="AN11" s="72">
        <f t="shared" si="4"/>
        <v>-0.30985789484910914</v>
      </c>
      <c r="AO11" s="222">
        <f t="shared" si="6"/>
        <v>-0.30157618958729854</v>
      </c>
    </row>
    <row r="12" spans="1:41" ht="20.45" customHeight="1" x14ac:dyDescent="0.2">
      <c r="A12" s="131"/>
      <c r="B12" s="211" t="s">
        <v>13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224">
        <v>0</v>
      </c>
      <c r="AF12" s="196">
        <v>0</v>
      </c>
      <c r="AG12" s="226">
        <v>0</v>
      </c>
      <c r="AH12" s="197">
        <v>0</v>
      </c>
      <c r="AI12" s="198">
        <v>0</v>
      </c>
      <c r="AJ12" s="198">
        <v>0</v>
      </c>
      <c r="AK12" s="198">
        <v>0</v>
      </c>
      <c r="AL12" s="198">
        <v>0</v>
      </c>
      <c r="AM12" s="198">
        <v>0</v>
      </c>
      <c r="AN12" s="72">
        <v>0</v>
      </c>
      <c r="AO12" s="222">
        <v>0</v>
      </c>
    </row>
    <row r="13" spans="1:41" s="6" customFormat="1" ht="22.15" customHeight="1" x14ac:dyDescent="0.2">
      <c r="A13" s="132"/>
      <c r="B13" s="43" t="s">
        <v>11</v>
      </c>
      <c r="C13" s="22">
        <f>C11+C12</f>
        <v>1.6895271999999999E-2</v>
      </c>
      <c r="D13" s="22">
        <f t="shared" ref="D13:AD13" si="10">D11+D12</f>
        <v>2.2061571999999998E-2</v>
      </c>
      <c r="E13" s="22">
        <f t="shared" si="10"/>
        <v>1.2976831999999999E-2</v>
      </c>
      <c r="F13" s="22">
        <f t="shared" si="10"/>
        <v>1.0141524000000001E-2</v>
      </c>
      <c r="G13" s="22">
        <f t="shared" si="10"/>
        <v>8.3697990000000007E-3</v>
      </c>
      <c r="H13" s="22">
        <f t="shared" si="10"/>
        <v>1.0233461169997689E-2</v>
      </c>
      <c r="I13" s="22">
        <f t="shared" si="10"/>
        <v>1.0528254999999999E-2</v>
      </c>
      <c r="J13" s="22">
        <f t="shared" si="10"/>
        <v>1.366148E-2</v>
      </c>
      <c r="K13" s="22">
        <f t="shared" si="10"/>
        <v>1.3882749500000001E-2</v>
      </c>
      <c r="L13" s="22">
        <f t="shared" si="10"/>
        <v>1.4104019000000001E-2</v>
      </c>
      <c r="M13" s="22">
        <f t="shared" si="10"/>
        <v>8.7588108352511466E-3</v>
      </c>
      <c r="N13" s="22">
        <f t="shared" si="10"/>
        <v>9.2862238999999996E-3</v>
      </c>
      <c r="O13" s="22">
        <f t="shared" si="10"/>
        <v>9.9212240133573857E-3</v>
      </c>
      <c r="P13" s="22">
        <f t="shared" si="10"/>
        <v>9.6919628000000004E-3</v>
      </c>
      <c r="Q13" s="22">
        <f t="shared" si="10"/>
        <v>1.16439205E-2</v>
      </c>
      <c r="R13" s="22">
        <f t="shared" si="10"/>
        <v>1.28772461E-2</v>
      </c>
      <c r="S13" s="22">
        <f t="shared" si="10"/>
        <v>1.29059988E-2</v>
      </c>
      <c r="T13" s="22">
        <f t="shared" si="10"/>
        <v>1.96826126586018E-2</v>
      </c>
      <c r="U13" s="22">
        <f t="shared" si="10"/>
        <v>1.9553197700000004E-2</v>
      </c>
      <c r="V13" s="22">
        <f t="shared" si="10"/>
        <v>1.53449455E-2</v>
      </c>
      <c r="W13" s="22">
        <f t="shared" si="10"/>
        <v>1.6143124700000001E-2</v>
      </c>
      <c r="X13" s="22">
        <f t="shared" si="10"/>
        <v>1.4679693299999999E-2</v>
      </c>
      <c r="Y13" s="22">
        <f t="shared" si="10"/>
        <v>1.4340544963135814E-2</v>
      </c>
      <c r="Z13" s="22">
        <f t="shared" si="10"/>
        <v>1.3765640368790273E-2</v>
      </c>
      <c r="AA13" s="22">
        <f t="shared" si="10"/>
        <v>1.3767690368790235E-2</v>
      </c>
      <c r="AB13" s="22">
        <f t="shared" si="10"/>
        <v>1.3423498109570478E-2</v>
      </c>
      <c r="AC13" s="22">
        <f t="shared" si="10"/>
        <v>1.3087910656831216E-2</v>
      </c>
      <c r="AD13" s="22">
        <f t="shared" si="10"/>
        <v>1.1660138585176902E-2</v>
      </c>
      <c r="AE13" s="79">
        <f t="shared" ref="AE13" si="11">AE11+AE12</f>
        <v>1.1800060248199023E-2</v>
      </c>
      <c r="AF13" s="200">
        <f t="shared" si="5"/>
        <v>1.1999999999999846E-2</v>
      </c>
      <c r="AG13" s="225">
        <f>(AD13-AC13)/AC13</f>
        <v>-0.10909090909090902</v>
      </c>
      <c r="AH13" s="31">
        <f>(AC13-AB13)/AB13</f>
        <v>-2.500000000000006E-2</v>
      </c>
      <c r="AI13" s="20">
        <f>(AC13-AA13)/AA13</f>
        <v>-4.9375000000000127E-2</v>
      </c>
      <c r="AJ13" s="20">
        <f>(Z13-$C13)/$C13</f>
        <v>-0.18523712617409924</v>
      </c>
      <c r="AK13" s="20">
        <f>(AA13-$C13)/$C13</f>
        <v>-0.18511579045367035</v>
      </c>
      <c r="AL13" s="20">
        <f>(AB13-$C13)/$C13</f>
        <v>-0.20548789569232867</v>
      </c>
      <c r="AM13" s="20">
        <f>(AC13-$C13)/$C13</f>
        <v>-0.2253506983000205</v>
      </c>
      <c r="AN13" s="67">
        <f>(AD13-C13)/C13</f>
        <v>-0.30985789484910914</v>
      </c>
      <c r="AO13" s="223">
        <f t="shared" si="6"/>
        <v>-0.30157618958729854</v>
      </c>
    </row>
    <row r="14" spans="1:41" x14ac:dyDescent="0.2">
      <c r="A14" s="220" t="s">
        <v>0</v>
      </c>
      <c r="B14" s="220"/>
      <c r="C14" s="193">
        <v>1.2739999999999999E-9</v>
      </c>
      <c r="D14" s="193">
        <v>1.2739999999999999E-9</v>
      </c>
      <c r="E14" s="193">
        <v>5.5680000000000002E-11</v>
      </c>
      <c r="F14" s="193">
        <v>3.2144839999999996E-8</v>
      </c>
      <c r="G14" s="193">
        <v>1.00224E-9</v>
      </c>
      <c r="H14" s="193">
        <v>9.9237999999999994E-11</v>
      </c>
      <c r="I14" s="193">
        <v>5.0343999999999993E-11</v>
      </c>
      <c r="J14" s="193">
        <v>4.6979999999999996E-11</v>
      </c>
      <c r="K14" s="193">
        <v>3.3732799999999994E-10</v>
      </c>
      <c r="L14" s="193">
        <v>1.1762400000000001E-10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3">
        <v>1.2581999999999999E-10</v>
      </c>
      <c r="Y14" s="193">
        <v>1.4920155E-9</v>
      </c>
      <c r="Z14" s="193">
        <v>2.2207229999999999E-9</v>
      </c>
      <c r="AA14" s="193">
        <v>2.9043449999999994E-9</v>
      </c>
      <c r="AB14" s="193">
        <v>3.6718469999999998E-9</v>
      </c>
      <c r="AC14" s="193">
        <v>3.9968820000000006E-9</v>
      </c>
      <c r="AD14" s="193">
        <v>3.9402630000000003E-9</v>
      </c>
      <c r="AE14" s="224">
        <v>3.9884940000000002E-9</v>
      </c>
      <c r="AF14" s="196">
        <f t="shared" si="5"/>
        <v>1.2240553485896715E-2</v>
      </c>
      <c r="AG14" s="199">
        <v>0</v>
      </c>
      <c r="AH14" s="197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72">
        <v>0</v>
      </c>
      <c r="AO14" s="222">
        <v>0</v>
      </c>
    </row>
    <row r="15" spans="1:41" ht="16.5" thickBot="1" x14ac:dyDescent="0.25">
      <c r="A15" s="163" t="s">
        <v>12</v>
      </c>
      <c r="B15" s="163"/>
      <c r="C15" s="36">
        <f t="shared" ref="C15:N15" si="12">C10+C13+C14</f>
        <v>2.6874464279925006</v>
      </c>
      <c r="D15" s="36">
        <f t="shared" si="12"/>
        <v>2.8410152090581762</v>
      </c>
      <c r="E15" s="36">
        <f t="shared" si="12"/>
        <v>1.4859236653082308</v>
      </c>
      <c r="F15" s="36">
        <f t="shared" si="12"/>
        <v>1.7877550110604967</v>
      </c>
      <c r="G15" s="36">
        <f t="shared" si="12"/>
        <v>1.6392374493760675</v>
      </c>
      <c r="H15" s="36">
        <f t="shared" si="12"/>
        <v>1.5956127859289599</v>
      </c>
      <c r="I15" s="36">
        <f t="shared" si="12"/>
        <v>1.7265415208391979</v>
      </c>
      <c r="J15" s="36">
        <f t="shared" si="12"/>
        <v>1.7351521072171303</v>
      </c>
      <c r="K15" s="36">
        <f t="shared" si="12"/>
        <v>1.7355220593644787</v>
      </c>
      <c r="L15" s="36">
        <f t="shared" si="12"/>
        <v>1.7850869506233296</v>
      </c>
      <c r="M15" s="36">
        <f t="shared" si="12"/>
        <v>1.758073024195258</v>
      </c>
      <c r="N15" s="36">
        <f t="shared" si="12"/>
        <v>1.7972942036084321</v>
      </c>
      <c r="O15" s="36">
        <f t="shared" ref="O15:AD15" si="13">O10+O13+O14</f>
        <v>1.8399330076041838</v>
      </c>
      <c r="P15" s="36">
        <f t="shared" si="13"/>
        <v>1.8578758915714058</v>
      </c>
      <c r="Q15" s="36">
        <f t="shared" si="13"/>
        <v>1.8684970908058651</v>
      </c>
      <c r="R15" s="36">
        <f t="shared" si="13"/>
        <v>2.0580227425633959</v>
      </c>
      <c r="S15" s="36">
        <f t="shared" si="13"/>
        <v>2.0589839506840457</v>
      </c>
      <c r="T15" s="36">
        <f t="shared" si="13"/>
        <v>2.0664234813728934</v>
      </c>
      <c r="U15" s="36">
        <f t="shared" si="13"/>
        <v>2.0341305332303561</v>
      </c>
      <c r="V15" s="36">
        <f t="shared" si="13"/>
        <v>1.9998196746383754</v>
      </c>
      <c r="W15" s="36">
        <f t="shared" si="13"/>
        <v>2.0266758638932467</v>
      </c>
      <c r="X15" s="36">
        <f t="shared" si="13"/>
        <v>1.9971536838632309</v>
      </c>
      <c r="Y15" s="36">
        <f t="shared" si="13"/>
        <v>1.9955482933487092</v>
      </c>
      <c r="Z15" s="36">
        <f t="shared" si="13"/>
        <v>1.9526438464013982</v>
      </c>
      <c r="AA15" s="36">
        <f t="shared" si="13"/>
        <v>1.8028865277800019</v>
      </c>
      <c r="AB15" s="36">
        <f t="shared" si="13"/>
        <v>1.6678646871089857</v>
      </c>
      <c r="AC15" s="36">
        <f t="shared" si="13"/>
        <v>1.6718053421448891</v>
      </c>
      <c r="AD15" s="36">
        <f t="shared" si="13"/>
        <v>1.6772617190350687</v>
      </c>
      <c r="AE15" s="81">
        <f t="shared" ref="AE15" si="14">AE10+AE13+AE14</f>
        <v>1.6586635606979621</v>
      </c>
      <c r="AF15" s="112">
        <f t="shared" si="5"/>
        <v>-1.1088405659079969E-2</v>
      </c>
      <c r="AG15" s="113">
        <f>(AD15-AC15)/AC15</f>
        <v>3.2637632819017236E-3</v>
      </c>
      <c r="AH15" s="114">
        <f>(AC15-AB15)/AB15</f>
        <v>2.3626946876211734E-3</v>
      </c>
      <c r="AI15" s="115">
        <f>(AC15-AA15)/AA15</f>
        <v>-7.2706287176331985E-2</v>
      </c>
      <c r="AJ15" s="115">
        <f>(Z15-$C15)/$C15</f>
        <v>-0.27342036437913053</v>
      </c>
      <c r="AK15" s="115">
        <f>(AA15-$C15)/$C15</f>
        <v>-0.32914512862429685</v>
      </c>
      <c r="AL15" s="115">
        <f>(AB15-$C15)/$C15</f>
        <v>-0.379386815031373</v>
      </c>
      <c r="AM15" s="115">
        <f>(AC15-$C15)/$C15</f>
        <v>-0.37792049555617996</v>
      </c>
      <c r="AN15" s="116">
        <f>(AD15-C15)/C15</f>
        <v>-0.3758901753111526</v>
      </c>
      <c r="AO15" s="117">
        <f t="shared" si="6"/>
        <v>-0.38281055822311982</v>
      </c>
    </row>
    <row r="16" spans="1:41" x14ac:dyDescent="0.2">
      <c r="A16" s="51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"/>
      <c r="AE16" s="4"/>
      <c r="AF16" s="4"/>
      <c r="AG16" s="4"/>
      <c r="AH16" s="4"/>
      <c r="AI16" s="37"/>
      <c r="AJ16" s="37"/>
      <c r="AK16" s="37"/>
      <c r="AL16" s="74"/>
      <c r="AM16" s="37"/>
    </row>
    <row r="17" spans="1:39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.75" x14ac:dyDescent="0.25">
      <c r="A18" s="1" t="s">
        <v>49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15" customHeight="1" x14ac:dyDescent="0.2">
      <c r="A20" s="137" t="s">
        <v>1</v>
      </c>
      <c r="B20" s="137" t="s">
        <v>2</v>
      </c>
      <c r="C20" s="137" t="s">
        <v>8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37"/>
      <c r="AG20" s="37"/>
      <c r="AH20" s="37"/>
      <c r="AI20" s="37"/>
      <c r="AJ20" s="37"/>
      <c r="AK20" s="37"/>
      <c r="AL20" s="37"/>
      <c r="AM20" s="37"/>
    </row>
    <row r="21" spans="1:39" x14ac:dyDescent="0.2">
      <c r="A21" s="137"/>
      <c r="B21" s="137"/>
      <c r="C21" s="205">
        <v>1990</v>
      </c>
      <c r="D21" s="205">
        <v>1991</v>
      </c>
      <c r="E21" s="205">
        <v>1992</v>
      </c>
      <c r="F21" s="205">
        <v>1993</v>
      </c>
      <c r="G21" s="205">
        <v>1994</v>
      </c>
      <c r="H21" s="205">
        <v>1995</v>
      </c>
      <c r="I21" s="205">
        <v>1996</v>
      </c>
      <c r="J21" s="205">
        <v>1997</v>
      </c>
      <c r="K21" s="205">
        <v>1998</v>
      </c>
      <c r="L21" s="205">
        <v>1999</v>
      </c>
      <c r="M21" s="205">
        <v>2000</v>
      </c>
      <c r="N21" s="205">
        <v>2001</v>
      </c>
      <c r="O21" s="205">
        <v>2002</v>
      </c>
      <c r="P21" s="205">
        <v>2003</v>
      </c>
      <c r="Q21" s="205">
        <v>2004</v>
      </c>
      <c r="R21" s="205">
        <v>2005</v>
      </c>
      <c r="S21" s="205">
        <v>2006</v>
      </c>
      <c r="T21" s="205">
        <v>2007</v>
      </c>
      <c r="U21" s="205">
        <v>2008</v>
      </c>
      <c r="V21" s="205">
        <v>2009</v>
      </c>
      <c r="W21" s="205">
        <v>2010</v>
      </c>
      <c r="X21" s="205">
        <v>2011</v>
      </c>
      <c r="Y21" s="205">
        <v>2012</v>
      </c>
      <c r="Z21" s="205">
        <v>2013</v>
      </c>
      <c r="AA21" s="205">
        <v>2014</v>
      </c>
      <c r="AB21" s="205">
        <v>2015</v>
      </c>
      <c r="AC21" s="205">
        <v>2016</v>
      </c>
      <c r="AD21" s="206">
        <v>2017</v>
      </c>
      <c r="AE21" s="206">
        <v>2018</v>
      </c>
      <c r="AF21" s="37"/>
      <c r="AG21" s="37"/>
      <c r="AH21" s="37"/>
      <c r="AI21" s="37"/>
      <c r="AJ21" s="37"/>
      <c r="AK21" s="37"/>
      <c r="AL21" s="37"/>
      <c r="AM21" s="37"/>
    </row>
    <row r="22" spans="1:39" ht="24" x14ac:dyDescent="0.2">
      <c r="A22" s="164" t="s">
        <v>3</v>
      </c>
      <c r="B22" s="211" t="s">
        <v>9</v>
      </c>
      <c r="C22" s="198">
        <f t="shared" ref="C22:C32" si="15">C5/C$15</f>
        <v>2.9763796081667706E-2</v>
      </c>
      <c r="D22" s="198">
        <f t="shared" ref="D22:AB32" si="16">D5/D$15</f>
        <v>2.4377636785257936E-2</v>
      </c>
      <c r="E22" s="198">
        <f t="shared" si="16"/>
        <v>4.1398716032524506E-2</v>
      </c>
      <c r="F22" s="198">
        <f t="shared" si="16"/>
        <v>3.1595092808606833E-2</v>
      </c>
      <c r="G22" s="198">
        <f t="shared" si="16"/>
        <v>2.1638777891905353E-2</v>
      </c>
      <c r="H22" s="198">
        <f t="shared" si="16"/>
        <v>1.5149215482080126E-2</v>
      </c>
      <c r="I22" s="198">
        <f t="shared" si="16"/>
        <v>1.2278123962924579E-2</v>
      </c>
      <c r="J22" s="198">
        <f t="shared" si="16"/>
        <v>1.1689543409845767E-2</v>
      </c>
      <c r="K22" s="198">
        <f t="shared" si="16"/>
        <v>1.3030622767354071E-2</v>
      </c>
      <c r="L22" s="198">
        <f t="shared" si="16"/>
        <v>1.2565743776328318E-2</v>
      </c>
      <c r="M22" s="198">
        <f t="shared" si="16"/>
        <v>1.1102162157874176E-2</v>
      </c>
      <c r="N22" s="198">
        <f t="shared" si="16"/>
        <v>1.353400887354082E-2</v>
      </c>
      <c r="O22" s="198">
        <f t="shared" si="16"/>
        <v>1.4414559796682292E-2</v>
      </c>
      <c r="P22" s="198">
        <f t="shared" si="16"/>
        <v>1.6470914854338044E-2</v>
      </c>
      <c r="Q22" s="198">
        <f t="shared" si="16"/>
        <v>1.8431955377113451E-2</v>
      </c>
      <c r="R22" s="198">
        <f t="shared" si="16"/>
        <v>0.1043002931770592</v>
      </c>
      <c r="S22" s="198">
        <f t="shared" si="16"/>
        <v>5.2496417526074736E-2</v>
      </c>
      <c r="T22" s="198">
        <f t="shared" si="16"/>
        <v>7.6501479764775213E-2</v>
      </c>
      <c r="U22" s="198">
        <f t="shared" si="16"/>
        <v>3.1535067718256579E-2</v>
      </c>
      <c r="V22" s="198">
        <f t="shared" si="16"/>
        <v>8.1544803321244169E-3</v>
      </c>
      <c r="W22" s="198">
        <f t="shared" si="16"/>
        <v>7.0006159999736715E-3</v>
      </c>
      <c r="X22" s="198">
        <f t="shared" si="16"/>
        <v>6.9714964185223017E-3</v>
      </c>
      <c r="Y22" s="198">
        <f t="shared" si="16"/>
        <v>6.1993357969227789E-3</v>
      </c>
      <c r="Z22" s="198">
        <f t="shared" si="16"/>
        <v>1.2430564929017455E-2</v>
      </c>
      <c r="AA22" s="198">
        <f t="shared" si="16"/>
        <v>6.9297548076985927E-3</v>
      </c>
      <c r="AB22" s="198">
        <f t="shared" si="16"/>
        <v>6.1931508793913173E-3</v>
      </c>
      <c r="AC22" s="198">
        <f t="shared" ref="AC22:AD31" si="17">AC5/AC$15</f>
        <v>6.8171045031867007E-3</v>
      </c>
      <c r="AD22" s="198">
        <f t="shared" si="17"/>
        <v>1.2139572666133604E-2</v>
      </c>
      <c r="AE22" s="198">
        <f t="shared" ref="AE22" si="18">AE5/AE$15</f>
        <v>1.2699670318357907E-2</v>
      </c>
      <c r="AF22" s="37"/>
      <c r="AG22" s="37"/>
      <c r="AH22" s="37"/>
      <c r="AI22" s="37"/>
      <c r="AJ22" s="37"/>
      <c r="AK22" s="37"/>
      <c r="AL22" s="37"/>
      <c r="AM22" s="37"/>
    </row>
    <row r="23" spans="1:39" ht="24" x14ac:dyDescent="0.2">
      <c r="A23" s="165"/>
      <c r="B23" s="211" t="s">
        <v>10</v>
      </c>
      <c r="C23" s="198">
        <f t="shared" si="15"/>
        <v>3.7912358340891301E-5</v>
      </c>
      <c r="D23" s="198">
        <f t="shared" ref="D23:R23" si="19">D6/D$15</f>
        <v>4.0114259732449858E-5</v>
      </c>
      <c r="E23" s="198">
        <f t="shared" si="19"/>
        <v>4.460978753323099E-5</v>
      </c>
      <c r="F23" s="198">
        <f t="shared" si="19"/>
        <v>4.822649997711709E-5</v>
      </c>
      <c r="G23" s="198">
        <f t="shared" si="19"/>
        <v>3.782615387636548E-5</v>
      </c>
      <c r="H23" s="198">
        <f t="shared" si="19"/>
        <v>3.1939902230307786E-3</v>
      </c>
      <c r="I23" s="198">
        <f t="shared" si="19"/>
        <v>9.4638236455836771E-4</v>
      </c>
      <c r="J23" s="198">
        <f t="shared" si="19"/>
        <v>2.8425707460947062E-4</v>
      </c>
      <c r="K23" s="198">
        <f t="shared" si="19"/>
        <v>8.8513405906377339E-4</v>
      </c>
      <c r="L23" s="198">
        <f t="shared" si="19"/>
        <v>1.097178871492E-3</v>
      </c>
      <c r="M23" s="198">
        <f t="shared" si="19"/>
        <v>1.0479661752635916E-3</v>
      </c>
      <c r="N23" s="198">
        <f t="shared" si="19"/>
        <v>1.3593111345349125E-3</v>
      </c>
      <c r="O23" s="198">
        <f t="shared" si="19"/>
        <v>3.4742383845396833E-4</v>
      </c>
      <c r="P23" s="198">
        <f t="shared" si="19"/>
        <v>1.0739438899292667E-3</v>
      </c>
      <c r="Q23" s="198">
        <f t="shared" si="19"/>
        <v>1.9244418295824906E-4</v>
      </c>
      <c r="R23" s="198">
        <f t="shared" si="19"/>
        <v>2.8706821390134436E-4</v>
      </c>
      <c r="S23" s="198">
        <f t="shared" si="16"/>
        <v>1.9716239902417443E-4</v>
      </c>
      <c r="T23" s="198">
        <f t="shared" si="16"/>
        <v>1.0272167514733456E-4</v>
      </c>
      <c r="U23" s="198">
        <f t="shared" si="16"/>
        <v>5.7541116840324996E-5</v>
      </c>
      <c r="V23" s="198">
        <f t="shared" si="16"/>
        <v>5.6764048061496664E-5</v>
      </c>
      <c r="W23" s="198">
        <f t="shared" si="16"/>
        <v>5.2777833332020081E-5</v>
      </c>
      <c r="X23" s="198">
        <f t="shared" si="16"/>
        <v>3.1138734643892257E-4</v>
      </c>
      <c r="Y23" s="198">
        <f t="shared" si="16"/>
        <v>5.4547575727493971E-4</v>
      </c>
      <c r="Z23" s="198">
        <f t="shared" si="16"/>
        <v>1.669919508443446E-4</v>
      </c>
      <c r="AA23" s="198">
        <f t="shared" si="16"/>
        <v>1.7589305712957588E-4</v>
      </c>
      <c r="AB23" s="198">
        <f t="shared" si="16"/>
        <v>1.2097141805366866E-4</v>
      </c>
      <c r="AC23" s="198">
        <f t="shared" si="17"/>
        <v>7.7594513547481588E-5</v>
      </c>
      <c r="AD23" s="198">
        <f t="shared" si="17"/>
        <v>7.3973216527863447E-5</v>
      </c>
      <c r="AE23" s="198">
        <f t="shared" ref="AE23" si="20">AE6/AE$15</f>
        <v>5.0912976063722458E-5</v>
      </c>
      <c r="AF23" s="37"/>
      <c r="AG23" s="37"/>
      <c r="AH23" s="37"/>
      <c r="AI23" s="37"/>
      <c r="AJ23" s="37"/>
      <c r="AK23" s="37"/>
      <c r="AL23" s="37"/>
      <c r="AM23" s="37"/>
    </row>
    <row r="24" spans="1:39" ht="36" x14ac:dyDescent="0.2">
      <c r="A24" s="165"/>
      <c r="B24" s="211" t="s">
        <v>16</v>
      </c>
      <c r="C24" s="198">
        <f t="shared" si="15"/>
        <v>2.1530105888118819E-2</v>
      </c>
      <c r="D24" s="198">
        <f t="shared" si="16"/>
        <v>2.7640772095829335E-2</v>
      </c>
      <c r="E24" s="198">
        <f t="shared" si="16"/>
        <v>5.3219586317742082E-2</v>
      </c>
      <c r="F24" s="198">
        <f t="shared" si="16"/>
        <v>3.077438780748383E-2</v>
      </c>
      <c r="G24" s="198">
        <f t="shared" si="16"/>
        <v>2.7654696580986366E-2</v>
      </c>
      <c r="H24" s="198">
        <f t="shared" si="16"/>
        <v>1.7684214372408771E-2</v>
      </c>
      <c r="I24" s="198">
        <f t="shared" si="16"/>
        <v>1.6012532318606623E-2</v>
      </c>
      <c r="J24" s="198">
        <f t="shared" si="16"/>
        <v>1.5090736471597329E-2</v>
      </c>
      <c r="K24" s="198">
        <f t="shared" si="16"/>
        <v>1.6614625407129345E-2</v>
      </c>
      <c r="L24" s="198">
        <f t="shared" si="16"/>
        <v>1.4368113447218641E-2</v>
      </c>
      <c r="M24" s="198">
        <f t="shared" si="16"/>
        <v>1.0564369093211736E-2</v>
      </c>
      <c r="N24" s="198">
        <f t="shared" si="16"/>
        <v>9.9512343511791706E-3</v>
      </c>
      <c r="O24" s="198">
        <f t="shared" si="16"/>
        <v>3.0962444909957195E-2</v>
      </c>
      <c r="P24" s="198">
        <f t="shared" si="16"/>
        <v>1.4159117605498187E-2</v>
      </c>
      <c r="Q24" s="198">
        <f t="shared" si="16"/>
        <v>1.4020912994653903E-2</v>
      </c>
      <c r="R24" s="198">
        <f t="shared" si="16"/>
        <v>1.0477622120598339E-2</v>
      </c>
      <c r="S24" s="198">
        <f t="shared" si="16"/>
        <v>1.1637598898916097E-2</v>
      </c>
      <c r="T24" s="198">
        <f t="shared" si="16"/>
        <v>1.1318253493492613E-2</v>
      </c>
      <c r="U24" s="198">
        <f t="shared" si="16"/>
        <v>8.6417246428522106E-3</v>
      </c>
      <c r="V24" s="198">
        <f t="shared" si="16"/>
        <v>6.5111078762669491E-3</v>
      </c>
      <c r="W24" s="198">
        <f t="shared" si="16"/>
        <v>9.1539875495884378E-3</v>
      </c>
      <c r="X24" s="198">
        <f t="shared" si="16"/>
        <v>1.0800539075610207E-2</v>
      </c>
      <c r="Y24" s="198">
        <f t="shared" si="16"/>
        <v>1.1986015805801234E-2</v>
      </c>
      <c r="Z24" s="198">
        <f t="shared" si="16"/>
        <v>1.0504167012099217E-2</v>
      </c>
      <c r="AA24" s="198">
        <f t="shared" si="16"/>
        <v>1.1233520791893027E-2</v>
      </c>
      <c r="AB24" s="198">
        <f t="shared" si="16"/>
        <v>1.0876849272341031E-2</v>
      </c>
      <c r="AC24" s="198">
        <f t="shared" si="17"/>
        <v>1.1924486168557543E-2</v>
      </c>
      <c r="AD24" s="198">
        <f t="shared" si="17"/>
        <v>1.2420311624753896E-2</v>
      </c>
      <c r="AE24" s="198">
        <f t="shared" ref="AE24" si="21">AE7/AE$15</f>
        <v>1.1611074453883723E-2</v>
      </c>
      <c r="AF24" s="37"/>
      <c r="AG24" s="37"/>
      <c r="AH24" s="37"/>
      <c r="AI24" s="37"/>
      <c r="AJ24" s="37"/>
      <c r="AK24" s="37"/>
      <c r="AL24" s="37"/>
      <c r="AM24" s="37"/>
    </row>
    <row r="25" spans="1:39" ht="24" x14ac:dyDescent="0.2">
      <c r="A25" s="165"/>
      <c r="B25" s="211" t="s">
        <v>17</v>
      </c>
      <c r="C25" s="198">
        <f t="shared" si="15"/>
        <v>0.82481928420646677</v>
      </c>
      <c r="D25" s="198">
        <f t="shared" si="16"/>
        <v>0.81020663459350928</v>
      </c>
      <c r="E25" s="198">
        <f t="shared" si="16"/>
        <v>0.76000872352062721</v>
      </c>
      <c r="F25" s="198">
        <f t="shared" si="16"/>
        <v>0.82300780127988737</v>
      </c>
      <c r="G25" s="198">
        <f t="shared" si="16"/>
        <v>0.82962482649333691</v>
      </c>
      <c r="H25" s="198">
        <f t="shared" si="16"/>
        <v>0.85003542711670577</v>
      </c>
      <c r="I25" s="198">
        <f t="shared" si="16"/>
        <v>0.88246277959156127</v>
      </c>
      <c r="J25" s="198">
        <f t="shared" si="16"/>
        <v>0.9032267763968902</v>
      </c>
      <c r="K25" s="198">
        <f t="shared" si="16"/>
        <v>0.8980955197139695</v>
      </c>
      <c r="L25" s="198">
        <f t="shared" si="16"/>
        <v>0.9130817945819667</v>
      </c>
      <c r="M25" s="198">
        <f t="shared" si="16"/>
        <v>0.94496643544169878</v>
      </c>
      <c r="N25" s="198">
        <f t="shared" si="16"/>
        <v>0.94402254450804934</v>
      </c>
      <c r="O25" s="198">
        <f t="shared" si="16"/>
        <v>0.9202509670744764</v>
      </c>
      <c r="P25" s="198">
        <f t="shared" si="16"/>
        <v>0.93265639832078273</v>
      </c>
      <c r="Q25" s="198">
        <f t="shared" si="16"/>
        <v>0.93541133964847922</v>
      </c>
      <c r="R25" s="198">
        <f t="shared" si="16"/>
        <v>0.86403878160506942</v>
      </c>
      <c r="S25" s="198">
        <f t="shared" si="16"/>
        <v>0.91164509340463462</v>
      </c>
      <c r="T25" s="198">
        <f t="shared" si="16"/>
        <v>0.88465476342025651</v>
      </c>
      <c r="U25" s="198">
        <f t="shared" si="16"/>
        <v>0.93400928919877013</v>
      </c>
      <c r="V25" s="198">
        <f t="shared" si="16"/>
        <v>0.95843543710839529</v>
      </c>
      <c r="W25" s="198">
        <f t="shared" si="16"/>
        <v>0.95629185839166231</v>
      </c>
      <c r="X25" s="198">
        <f t="shared" si="16"/>
        <v>0.95186417892624497</v>
      </c>
      <c r="Y25" s="198">
        <f t="shared" si="16"/>
        <v>0.95468301037357717</v>
      </c>
      <c r="Z25" s="198">
        <f t="shared" si="16"/>
        <v>0.95023502463058862</v>
      </c>
      <c r="AA25" s="198">
        <f t="shared" si="16"/>
        <v>0.95396887399109298</v>
      </c>
      <c r="AB25" s="198">
        <f t="shared" si="16"/>
        <v>0.95673024041651777</v>
      </c>
      <c r="AC25" s="198">
        <f t="shared" si="17"/>
        <v>0.95378464370393645</v>
      </c>
      <c r="AD25" s="198">
        <f t="shared" si="17"/>
        <v>0.94572537280142577</v>
      </c>
      <c r="AE25" s="198">
        <f t="shared" ref="AE25" si="22">AE8/AE$15</f>
        <v>0.9446008527857841</v>
      </c>
      <c r="AF25" s="37"/>
      <c r="AG25" s="37"/>
      <c r="AH25" s="37"/>
      <c r="AI25" s="37"/>
      <c r="AJ25" s="37"/>
      <c r="AK25" s="37"/>
      <c r="AL25" s="37"/>
      <c r="AM25" s="37"/>
    </row>
    <row r="26" spans="1:39" ht="36" x14ac:dyDescent="0.2">
      <c r="A26" s="165"/>
      <c r="B26" s="211" t="s">
        <v>18</v>
      </c>
      <c r="C26" s="198">
        <f t="shared" si="15"/>
        <v>0.11756216283574664</v>
      </c>
      <c r="D26" s="198">
        <f t="shared" si="16"/>
        <v>0.12996945853817107</v>
      </c>
      <c r="E26" s="198">
        <f t="shared" si="16"/>
        <v>0.13659518890420064</v>
      </c>
      <c r="F26" s="198">
        <f t="shared" si="16"/>
        <v>0.10890170306081823</v>
      </c>
      <c r="G26" s="198">
        <f t="shared" si="16"/>
        <v>0.11593796219842188</v>
      </c>
      <c r="H26" s="198">
        <f t="shared" si="16"/>
        <v>0.10752365364139072</v>
      </c>
      <c r="I26" s="198">
        <f t="shared" si="16"/>
        <v>8.2202294788147362E-2</v>
      </c>
      <c r="J26" s="198">
        <f t="shared" si="16"/>
        <v>6.1835325003339145E-2</v>
      </c>
      <c r="K26" s="198">
        <f t="shared" si="16"/>
        <v>6.3374920074640892E-2</v>
      </c>
      <c r="L26" s="198">
        <f t="shared" si="16"/>
        <v>5.0986142926101624E-2</v>
      </c>
      <c r="M26" s="198">
        <f t="shared" si="16"/>
        <v>2.7337015354403638E-2</v>
      </c>
      <c r="N26" s="198">
        <f t="shared" si="16"/>
        <v>2.5966121046633102E-2</v>
      </c>
      <c r="O26" s="198">
        <f t="shared" si="16"/>
        <v>2.8632438485066206E-2</v>
      </c>
      <c r="P26" s="198">
        <f t="shared" si="16"/>
        <v>3.0422935213621358E-2</v>
      </c>
      <c r="Q26" s="198">
        <f t="shared" si="16"/>
        <v>2.5711643954549335E-2</v>
      </c>
      <c r="R26" s="198">
        <f t="shared" si="16"/>
        <v>1.4639138771809555E-2</v>
      </c>
      <c r="S26" s="198">
        <f t="shared" si="16"/>
        <v>1.7755588189343214E-2</v>
      </c>
      <c r="T26" s="198">
        <f t="shared" si="16"/>
        <v>1.7897816005923852E-2</v>
      </c>
      <c r="U26" s="198">
        <f t="shared" si="16"/>
        <v>1.6143819338150865E-2</v>
      </c>
      <c r="V26" s="198">
        <f t="shared" si="16"/>
        <v>1.9169046052062658E-2</v>
      </c>
      <c r="W26" s="198">
        <f t="shared" si="16"/>
        <v>1.9535438790673376E-2</v>
      </c>
      <c r="X26" s="198">
        <f t="shared" si="16"/>
        <v>2.2702090871046098E-2</v>
      </c>
      <c r="Y26" s="198">
        <f t="shared" si="16"/>
        <v>1.9399893458523252E-2</v>
      </c>
      <c r="Z26" s="198">
        <f t="shared" si="16"/>
        <v>1.9613505762233405E-2</v>
      </c>
      <c r="AA26" s="198">
        <f t="shared" si="16"/>
        <v>2.0055484917013647E-2</v>
      </c>
      <c r="AB26" s="198">
        <f t="shared" si="16"/>
        <v>1.8030472172987751E-2</v>
      </c>
      <c r="AC26" s="198">
        <f t="shared" si="17"/>
        <v>1.9567559535143265E-2</v>
      </c>
      <c r="AD26" s="198">
        <f t="shared" si="17"/>
        <v>2.2688877572528712E-2</v>
      </c>
      <c r="AE26" s="198">
        <f t="shared" ref="AE26" si="23">AE9/AE$15</f>
        <v>2.3923289506198545E-2</v>
      </c>
      <c r="AF26" s="37"/>
      <c r="AG26" s="37"/>
      <c r="AH26" s="37"/>
      <c r="AI26" s="37"/>
      <c r="AJ26" s="37"/>
      <c r="AK26" s="37"/>
      <c r="AL26" s="37"/>
      <c r="AM26" s="37"/>
    </row>
    <row r="27" spans="1:39" x14ac:dyDescent="0.2">
      <c r="A27" s="166"/>
      <c r="B27" s="43" t="s">
        <v>11</v>
      </c>
      <c r="C27" s="198">
        <f t="shared" si="15"/>
        <v>0.99371326137034077</v>
      </c>
      <c r="D27" s="198">
        <f t="shared" si="16"/>
        <v>0.99223461627250009</v>
      </c>
      <c r="E27" s="198">
        <f t="shared" si="16"/>
        <v>0.99126682456262771</v>
      </c>
      <c r="F27" s="198">
        <f t="shared" si="16"/>
        <v>0.99432721145677339</v>
      </c>
      <c r="G27" s="198">
        <f t="shared" si="16"/>
        <v>0.99489408931852685</v>
      </c>
      <c r="H27" s="198">
        <f t="shared" si="16"/>
        <v>0.99358650083561606</v>
      </c>
      <c r="I27" s="198">
        <f t="shared" si="16"/>
        <v>0.99390211302579812</v>
      </c>
      <c r="J27" s="198">
        <f t="shared" si="16"/>
        <v>0.99212663835628201</v>
      </c>
      <c r="K27" s="198">
        <f t="shared" si="16"/>
        <v>0.99200082202215767</v>
      </c>
      <c r="L27" s="198">
        <f t="shared" si="16"/>
        <v>0.99209897360310717</v>
      </c>
      <c r="M27" s="198">
        <f t="shared" si="16"/>
        <v>0.99501794822245193</v>
      </c>
      <c r="N27" s="198">
        <f t="shared" si="16"/>
        <v>0.99483321991393725</v>
      </c>
      <c r="O27" s="198">
        <f t="shared" si="16"/>
        <v>0.99460783410463616</v>
      </c>
      <c r="P27" s="198">
        <f t="shared" si="16"/>
        <v>0.99478330988416963</v>
      </c>
      <c r="Q27" s="198">
        <f t="shared" si="16"/>
        <v>0.99376829615775419</v>
      </c>
      <c r="R27" s="198">
        <f t="shared" si="16"/>
        <v>0.99374290388843778</v>
      </c>
      <c r="S27" s="198">
        <f t="shared" si="16"/>
        <v>0.99373186041799288</v>
      </c>
      <c r="T27" s="198">
        <f t="shared" si="16"/>
        <v>0.99047503435959561</v>
      </c>
      <c r="U27" s="198">
        <f t="shared" si="16"/>
        <v>0.99038744201487006</v>
      </c>
      <c r="V27" s="198">
        <f t="shared" si="16"/>
        <v>0.9923268354169108</v>
      </c>
      <c r="W27" s="198">
        <f t="shared" si="16"/>
        <v>0.99203467856522987</v>
      </c>
      <c r="X27" s="198">
        <f t="shared" si="16"/>
        <v>0.99264969263786251</v>
      </c>
      <c r="Y27" s="198">
        <f t="shared" si="16"/>
        <v>0.99281373119209937</v>
      </c>
      <c r="Z27" s="198">
        <f t="shared" si="16"/>
        <v>0.99295025428478301</v>
      </c>
      <c r="AA27" s="198">
        <f t="shared" si="16"/>
        <v>0.99236352756482782</v>
      </c>
      <c r="AB27" s="198">
        <f t="shared" si="16"/>
        <v>0.99195168415929158</v>
      </c>
      <c r="AC27" s="198">
        <f t="shared" si="17"/>
        <v>0.99217138842437147</v>
      </c>
      <c r="AD27" s="198">
        <f t="shared" si="17"/>
        <v>0.99304810788136988</v>
      </c>
      <c r="AE27" s="198">
        <f t="shared" ref="AE27" si="24">AE10/AE$15</f>
        <v>0.99288580004028804</v>
      </c>
      <c r="AF27" s="37"/>
      <c r="AG27" s="37"/>
      <c r="AH27" s="37"/>
      <c r="AI27" s="37"/>
      <c r="AJ27" s="37"/>
      <c r="AK27" s="37"/>
      <c r="AL27" s="37"/>
      <c r="AM27" s="37"/>
    </row>
    <row r="28" spans="1:39" x14ac:dyDescent="0.2">
      <c r="A28" s="130" t="s">
        <v>14</v>
      </c>
      <c r="B28" s="211" t="s">
        <v>6</v>
      </c>
      <c r="C28" s="198">
        <f t="shared" si="15"/>
        <v>6.2867381556032066E-3</v>
      </c>
      <c r="D28" s="198">
        <f t="shared" si="16"/>
        <v>7.7653832790686187E-3</v>
      </c>
      <c r="E28" s="198">
        <f t="shared" si="16"/>
        <v>8.7331753999006171E-3</v>
      </c>
      <c r="F28" s="198">
        <f t="shared" si="16"/>
        <v>5.6727705626645379E-3</v>
      </c>
      <c r="G28" s="198">
        <f t="shared" si="16"/>
        <v>5.1059100700668741E-3</v>
      </c>
      <c r="H28" s="198">
        <f t="shared" si="16"/>
        <v>6.4134991021896365E-3</v>
      </c>
      <c r="I28" s="198">
        <f t="shared" si="16"/>
        <v>6.0978869450429808E-3</v>
      </c>
      <c r="J28" s="198">
        <f t="shared" si="16"/>
        <v>7.8733616166426698E-3</v>
      </c>
      <c r="K28" s="198">
        <f t="shared" si="16"/>
        <v>7.9991777834755098E-3</v>
      </c>
      <c r="L28" s="198">
        <f t="shared" si="16"/>
        <v>7.9010263310003229E-3</v>
      </c>
      <c r="M28" s="198">
        <f t="shared" si="16"/>
        <v>4.9820517775479847E-3</v>
      </c>
      <c r="N28" s="198">
        <f t="shared" si="16"/>
        <v>5.1667800860627187E-3</v>
      </c>
      <c r="O28" s="198">
        <f t="shared" si="16"/>
        <v>5.3921658953637796E-3</v>
      </c>
      <c r="P28" s="198">
        <f t="shared" si="16"/>
        <v>5.2166901158303223E-3</v>
      </c>
      <c r="Q28" s="198">
        <f t="shared" si="16"/>
        <v>6.2317038422457947E-3</v>
      </c>
      <c r="R28" s="198">
        <f t="shared" si="16"/>
        <v>6.2570961115622006E-3</v>
      </c>
      <c r="S28" s="198">
        <f t="shared" si="16"/>
        <v>6.2681395820070899E-3</v>
      </c>
      <c r="T28" s="198">
        <f t="shared" si="16"/>
        <v>9.5249656404044723E-3</v>
      </c>
      <c r="U28" s="198">
        <f t="shared" si="16"/>
        <v>9.612557985129902E-3</v>
      </c>
      <c r="V28" s="198">
        <f t="shared" si="16"/>
        <v>7.6731645830891253E-3</v>
      </c>
      <c r="W28" s="198">
        <f t="shared" si="16"/>
        <v>7.9653214347700577E-3</v>
      </c>
      <c r="X28" s="198">
        <f t="shared" si="16"/>
        <v>7.3503072991378737E-3</v>
      </c>
      <c r="Y28" s="198">
        <f t="shared" si="16"/>
        <v>7.1862680602287465E-3</v>
      </c>
      <c r="Z28" s="198">
        <f t="shared" si="16"/>
        <v>7.0497445779267413E-3</v>
      </c>
      <c r="AA28" s="198">
        <f t="shared" si="16"/>
        <v>7.6364708242305113E-3</v>
      </c>
      <c r="AB28" s="198">
        <f t="shared" si="16"/>
        <v>8.0483136391827255E-3</v>
      </c>
      <c r="AC28" s="198">
        <f t="shared" si="17"/>
        <v>7.8286091848706E-3</v>
      </c>
      <c r="AD28" s="198">
        <f t="shared" si="17"/>
        <v>6.9518897694064094E-3</v>
      </c>
      <c r="AE28" s="198">
        <f t="shared" ref="AE28" si="25">AE11/AE$15</f>
        <v>7.1141975550687228E-3</v>
      </c>
      <c r="AF28" s="37"/>
      <c r="AG28" s="37"/>
      <c r="AH28" s="37"/>
      <c r="AI28" s="37"/>
      <c r="AJ28" s="37"/>
      <c r="AK28" s="37"/>
      <c r="AL28" s="37"/>
      <c r="AM28" s="37"/>
    </row>
    <row r="29" spans="1:39" x14ac:dyDescent="0.2">
      <c r="A29" s="131"/>
      <c r="B29" s="211" t="s">
        <v>13</v>
      </c>
      <c r="C29" s="198">
        <f t="shared" si="15"/>
        <v>0</v>
      </c>
      <c r="D29" s="198">
        <f t="shared" si="16"/>
        <v>0</v>
      </c>
      <c r="E29" s="198">
        <f t="shared" si="16"/>
        <v>0</v>
      </c>
      <c r="F29" s="198">
        <f t="shared" si="16"/>
        <v>0</v>
      </c>
      <c r="G29" s="198">
        <f t="shared" si="16"/>
        <v>0</v>
      </c>
      <c r="H29" s="198">
        <f t="shared" si="16"/>
        <v>0</v>
      </c>
      <c r="I29" s="198">
        <f t="shared" si="16"/>
        <v>0</v>
      </c>
      <c r="J29" s="198">
        <f t="shared" si="16"/>
        <v>0</v>
      </c>
      <c r="K29" s="198">
        <f t="shared" si="16"/>
        <v>0</v>
      </c>
      <c r="L29" s="198">
        <f t="shared" si="16"/>
        <v>0</v>
      </c>
      <c r="M29" s="198">
        <f t="shared" si="16"/>
        <v>0</v>
      </c>
      <c r="N29" s="198">
        <f t="shared" si="16"/>
        <v>0</v>
      </c>
      <c r="O29" s="198">
        <f t="shared" si="16"/>
        <v>0</v>
      </c>
      <c r="P29" s="198">
        <f t="shared" si="16"/>
        <v>0</v>
      </c>
      <c r="Q29" s="198">
        <f t="shared" si="16"/>
        <v>0</v>
      </c>
      <c r="R29" s="198">
        <f t="shared" si="16"/>
        <v>0</v>
      </c>
      <c r="S29" s="198">
        <f t="shared" si="16"/>
        <v>0</v>
      </c>
      <c r="T29" s="198">
        <f t="shared" si="16"/>
        <v>0</v>
      </c>
      <c r="U29" s="198">
        <f t="shared" si="16"/>
        <v>0</v>
      </c>
      <c r="V29" s="198">
        <f t="shared" si="16"/>
        <v>0</v>
      </c>
      <c r="W29" s="198">
        <f t="shared" si="16"/>
        <v>0</v>
      </c>
      <c r="X29" s="198">
        <f t="shared" si="16"/>
        <v>0</v>
      </c>
      <c r="Y29" s="198">
        <f t="shared" si="16"/>
        <v>0</v>
      </c>
      <c r="Z29" s="198">
        <f t="shared" si="16"/>
        <v>0</v>
      </c>
      <c r="AA29" s="198">
        <f t="shared" si="16"/>
        <v>0</v>
      </c>
      <c r="AB29" s="198">
        <f t="shared" si="16"/>
        <v>0</v>
      </c>
      <c r="AC29" s="198">
        <f t="shared" si="17"/>
        <v>0</v>
      </c>
      <c r="AD29" s="198">
        <f t="shared" si="17"/>
        <v>0</v>
      </c>
      <c r="AE29" s="198">
        <f t="shared" ref="AE29" si="26">AE12/AE$15</f>
        <v>0</v>
      </c>
      <c r="AF29" s="37"/>
      <c r="AG29" s="37"/>
      <c r="AH29" s="37"/>
      <c r="AI29" s="37"/>
      <c r="AJ29" s="37"/>
      <c r="AK29" s="37"/>
      <c r="AL29" s="37"/>
      <c r="AM29" s="37"/>
    </row>
    <row r="30" spans="1:39" x14ac:dyDescent="0.2">
      <c r="A30" s="132"/>
      <c r="B30" s="43" t="s">
        <v>11</v>
      </c>
      <c r="C30" s="198">
        <f t="shared" si="15"/>
        <v>6.2867381556032066E-3</v>
      </c>
      <c r="D30" s="198">
        <f t="shared" si="16"/>
        <v>7.7653832790686187E-3</v>
      </c>
      <c r="E30" s="198">
        <f t="shared" si="16"/>
        <v>8.7331753999006171E-3</v>
      </c>
      <c r="F30" s="198">
        <f t="shared" si="16"/>
        <v>5.6727705626645379E-3</v>
      </c>
      <c r="G30" s="198">
        <f t="shared" si="16"/>
        <v>5.1059100700668741E-3</v>
      </c>
      <c r="H30" s="198">
        <f t="shared" si="16"/>
        <v>6.4134991021896365E-3</v>
      </c>
      <c r="I30" s="198">
        <f t="shared" si="16"/>
        <v>6.0978869450429808E-3</v>
      </c>
      <c r="J30" s="198">
        <f t="shared" si="16"/>
        <v>7.8733616166426698E-3</v>
      </c>
      <c r="K30" s="198">
        <f t="shared" si="16"/>
        <v>7.9991777834755098E-3</v>
      </c>
      <c r="L30" s="198">
        <f t="shared" si="16"/>
        <v>7.9010263310003229E-3</v>
      </c>
      <c r="M30" s="198">
        <f t="shared" si="16"/>
        <v>4.9820517775479847E-3</v>
      </c>
      <c r="N30" s="198">
        <f t="shared" si="16"/>
        <v>5.1667800860627187E-3</v>
      </c>
      <c r="O30" s="198">
        <f t="shared" si="16"/>
        <v>5.3921658953637796E-3</v>
      </c>
      <c r="P30" s="198">
        <f t="shared" si="16"/>
        <v>5.2166901158303223E-3</v>
      </c>
      <c r="Q30" s="198">
        <f t="shared" si="16"/>
        <v>6.2317038422457947E-3</v>
      </c>
      <c r="R30" s="198">
        <f t="shared" si="16"/>
        <v>6.2570961115622006E-3</v>
      </c>
      <c r="S30" s="198">
        <f t="shared" si="16"/>
        <v>6.2681395820070899E-3</v>
      </c>
      <c r="T30" s="198">
        <f t="shared" si="16"/>
        <v>9.5249656404044723E-3</v>
      </c>
      <c r="U30" s="198">
        <f t="shared" si="16"/>
        <v>9.612557985129902E-3</v>
      </c>
      <c r="V30" s="198">
        <f t="shared" si="16"/>
        <v>7.6731645830891253E-3</v>
      </c>
      <c r="W30" s="198">
        <f t="shared" si="16"/>
        <v>7.9653214347700577E-3</v>
      </c>
      <c r="X30" s="198">
        <f t="shared" si="16"/>
        <v>7.3503072991378737E-3</v>
      </c>
      <c r="Y30" s="198">
        <f t="shared" si="16"/>
        <v>7.1862680602287465E-3</v>
      </c>
      <c r="Z30" s="198">
        <f t="shared" si="16"/>
        <v>7.0497445779267413E-3</v>
      </c>
      <c r="AA30" s="198">
        <f t="shared" si="16"/>
        <v>7.6364708242305113E-3</v>
      </c>
      <c r="AB30" s="198">
        <f t="shared" si="16"/>
        <v>8.0483136391827255E-3</v>
      </c>
      <c r="AC30" s="198">
        <f t="shared" si="17"/>
        <v>7.8286091848706E-3</v>
      </c>
      <c r="AD30" s="198">
        <f t="shared" si="17"/>
        <v>6.9518897694064094E-3</v>
      </c>
      <c r="AE30" s="198">
        <f t="shared" ref="AE30" si="27">AE13/AE$15</f>
        <v>7.1141975550687228E-3</v>
      </c>
      <c r="AF30" s="37"/>
      <c r="AG30" s="37"/>
      <c r="AH30" s="37"/>
      <c r="AI30" s="37"/>
      <c r="AJ30" s="37"/>
      <c r="AK30" s="37"/>
      <c r="AL30" s="37"/>
      <c r="AM30" s="37"/>
    </row>
    <row r="31" spans="1:39" ht="21.75" customHeight="1" x14ac:dyDescent="0.2">
      <c r="A31" s="220" t="s">
        <v>0</v>
      </c>
      <c r="B31" s="220"/>
      <c r="C31" s="198">
        <f t="shared" si="15"/>
        <v>4.7405596135051784E-10</v>
      </c>
      <c r="D31" s="198">
        <f t="shared" si="16"/>
        <v>4.4843124948364611E-10</v>
      </c>
      <c r="E31" s="198">
        <f t="shared" si="16"/>
        <v>3.7471642251858265E-11</v>
      </c>
      <c r="F31" s="198">
        <f t="shared" si="16"/>
        <v>1.7980562102260124E-8</v>
      </c>
      <c r="G31" s="198">
        <f t="shared" si="16"/>
        <v>6.1140623671175654E-10</v>
      </c>
      <c r="H31" s="198">
        <f t="shared" si="16"/>
        <v>6.2194287282690571E-11</v>
      </c>
      <c r="I31" s="198">
        <f t="shared" si="16"/>
        <v>2.9158870141466354E-11</v>
      </c>
      <c r="J31" s="198">
        <f t="shared" si="16"/>
        <v>2.7075436098422176E-11</v>
      </c>
      <c r="K31" s="198">
        <f t="shared" si="16"/>
        <v>1.9436687547695258E-10</v>
      </c>
      <c r="L31" s="198">
        <f t="shared" si="16"/>
        <v>6.5892588570504762E-11</v>
      </c>
      <c r="M31" s="198">
        <f t="shared" si="16"/>
        <v>0</v>
      </c>
      <c r="N31" s="198">
        <f t="shared" si="16"/>
        <v>0</v>
      </c>
      <c r="O31" s="198">
        <f t="shared" si="16"/>
        <v>0</v>
      </c>
      <c r="P31" s="198">
        <f t="shared" si="16"/>
        <v>0</v>
      </c>
      <c r="Q31" s="198">
        <f t="shared" si="16"/>
        <v>0</v>
      </c>
      <c r="R31" s="198">
        <f t="shared" si="16"/>
        <v>0</v>
      </c>
      <c r="S31" s="198">
        <f t="shared" si="16"/>
        <v>0</v>
      </c>
      <c r="T31" s="198">
        <f t="shared" si="16"/>
        <v>0</v>
      </c>
      <c r="U31" s="198">
        <f t="shared" si="16"/>
        <v>0</v>
      </c>
      <c r="V31" s="198">
        <f t="shared" si="16"/>
        <v>0</v>
      </c>
      <c r="W31" s="198">
        <f t="shared" si="16"/>
        <v>0</v>
      </c>
      <c r="X31" s="198">
        <f t="shared" si="16"/>
        <v>6.2999658472260261E-11</v>
      </c>
      <c r="Y31" s="198">
        <f t="shared" si="16"/>
        <v>7.4767195811446083E-10</v>
      </c>
      <c r="Z31" s="198">
        <f t="shared" si="16"/>
        <v>1.1372903482079719E-9</v>
      </c>
      <c r="AA31" s="198">
        <f t="shared" si="16"/>
        <v>1.6109416512065719E-9</v>
      </c>
      <c r="AB31" s="198">
        <f t="shared" si="16"/>
        <v>2.2015257163125396E-9</v>
      </c>
      <c r="AC31" s="198">
        <f t="shared" si="17"/>
        <v>2.3907580022875687E-9</v>
      </c>
      <c r="AD31" s="198">
        <f t="shared" si="17"/>
        <v>2.3492237110537765E-9</v>
      </c>
      <c r="AE31" s="198">
        <f t="shared" ref="AE31" si="28">AE14/AE$15</f>
        <v>2.4046431684564474E-9</v>
      </c>
      <c r="AF31" s="37"/>
      <c r="AG31" s="37"/>
      <c r="AH31" s="37"/>
      <c r="AI31" s="37"/>
      <c r="AJ31" s="37"/>
      <c r="AK31" s="37"/>
      <c r="AL31" s="37"/>
      <c r="AM31" s="37"/>
    </row>
    <row r="32" spans="1:39" ht="15.75" x14ac:dyDescent="0.2">
      <c r="A32" s="163" t="s">
        <v>12</v>
      </c>
      <c r="B32" s="163"/>
      <c r="C32" s="198">
        <f t="shared" si="15"/>
        <v>1</v>
      </c>
      <c r="D32" s="198">
        <f t="shared" si="16"/>
        <v>1</v>
      </c>
      <c r="E32" s="198">
        <f t="shared" si="16"/>
        <v>1</v>
      </c>
      <c r="F32" s="198">
        <f t="shared" si="16"/>
        <v>1</v>
      </c>
      <c r="G32" s="198">
        <f t="shared" si="16"/>
        <v>1</v>
      </c>
      <c r="H32" s="198">
        <f t="shared" si="16"/>
        <v>1</v>
      </c>
      <c r="I32" s="198">
        <f t="shared" si="16"/>
        <v>1</v>
      </c>
      <c r="J32" s="198">
        <f t="shared" si="16"/>
        <v>1</v>
      </c>
      <c r="K32" s="198">
        <f t="shared" si="16"/>
        <v>1</v>
      </c>
      <c r="L32" s="198">
        <f t="shared" si="16"/>
        <v>1</v>
      </c>
      <c r="M32" s="198">
        <f t="shared" si="16"/>
        <v>1</v>
      </c>
      <c r="N32" s="198">
        <f t="shared" si="16"/>
        <v>1</v>
      </c>
      <c r="O32" s="198">
        <f t="shared" si="16"/>
        <v>1</v>
      </c>
      <c r="P32" s="198">
        <f t="shared" si="16"/>
        <v>1</v>
      </c>
      <c r="Q32" s="198">
        <f t="shared" si="16"/>
        <v>1</v>
      </c>
      <c r="R32" s="198">
        <f t="shared" si="16"/>
        <v>1</v>
      </c>
      <c r="S32" s="198">
        <f t="shared" si="16"/>
        <v>1</v>
      </c>
      <c r="T32" s="198">
        <f t="shared" si="16"/>
        <v>1</v>
      </c>
      <c r="U32" s="198">
        <f t="shared" si="16"/>
        <v>1</v>
      </c>
      <c r="V32" s="198">
        <f t="shared" si="16"/>
        <v>1</v>
      </c>
      <c r="W32" s="198">
        <f t="shared" si="16"/>
        <v>1</v>
      </c>
      <c r="X32" s="198">
        <f t="shared" ref="X32:AC32" si="29">X15/X$15</f>
        <v>1</v>
      </c>
      <c r="Y32" s="198">
        <f t="shared" si="29"/>
        <v>1</v>
      </c>
      <c r="Z32" s="198">
        <f t="shared" si="29"/>
        <v>1</v>
      </c>
      <c r="AA32" s="198">
        <f t="shared" si="29"/>
        <v>1</v>
      </c>
      <c r="AB32" s="198">
        <f t="shared" si="29"/>
        <v>1</v>
      </c>
      <c r="AC32" s="198">
        <f t="shared" si="29"/>
        <v>1</v>
      </c>
      <c r="AD32" s="198">
        <f t="shared" ref="AD32:AE32" si="30">AD15/AD$15</f>
        <v>1</v>
      </c>
      <c r="AE32" s="198">
        <f t="shared" si="30"/>
        <v>1</v>
      </c>
      <c r="AF32" s="37"/>
      <c r="AG32" s="37"/>
      <c r="AH32" s="37"/>
      <c r="AI32" s="37"/>
      <c r="AJ32" s="37"/>
      <c r="AK32" s="37"/>
      <c r="AL32" s="37"/>
      <c r="AM32" s="37"/>
    </row>
    <row r="33" spans="1:39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</sheetData>
  <mergeCells count="15">
    <mergeCell ref="A14:B14"/>
    <mergeCell ref="C20:AE20"/>
    <mergeCell ref="A31:B31"/>
    <mergeCell ref="A32:B32"/>
    <mergeCell ref="A15:B15"/>
    <mergeCell ref="A20:A21"/>
    <mergeCell ref="B20:B21"/>
    <mergeCell ref="A22:A27"/>
    <mergeCell ref="A28:A30"/>
    <mergeCell ref="C3:AE3"/>
    <mergeCell ref="AF3:AO3"/>
    <mergeCell ref="A11:A13"/>
    <mergeCell ref="A3:A4"/>
    <mergeCell ref="B3:B4"/>
    <mergeCell ref="A5:A10"/>
  </mergeCells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zoomScale="90" zoomScaleNormal="90" workbookViewId="0">
      <selection activeCell="U24" sqref="U24"/>
    </sheetView>
  </sheetViews>
  <sheetFormatPr defaultRowHeight="12.75" x14ac:dyDescent="0.2"/>
  <cols>
    <col min="1" max="1" width="13.85546875" customWidth="1"/>
    <col min="2" max="2" width="26.85546875" customWidth="1"/>
    <col min="3" max="27" width="8.140625" customWidth="1"/>
    <col min="28" max="29" width="7.5703125" customWidth="1"/>
    <col min="32" max="32" width="12.28515625" bestFit="1" customWidth="1"/>
    <col min="34" max="40" width="10.28515625" customWidth="1"/>
  </cols>
  <sheetData>
    <row r="1" spans="1:41" ht="15.75" x14ac:dyDescent="0.25">
      <c r="A1" s="1" t="s">
        <v>27</v>
      </c>
    </row>
    <row r="2" spans="1:41" ht="13.5" thickBot="1" x14ac:dyDescent="0.25"/>
    <row r="3" spans="1:41" ht="14.1" customHeight="1" x14ac:dyDescent="0.2">
      <c r="A3" s="137" t="s">
        <v>1</v>
      </c>
      <c r="B3" s="148" t="s">
        <v>2</v>
      </c>
      <c r="C3" s="137" t="s">
        <v>21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49"/>
      <c r="AF3" s="146" t="s">
        <v>5</v>
      </c>
      <c r="AG3" s="147"/>
      <c r="AH3" s="147"/>
      <c r="AI3" s="147"/>
      <c r="AJ3" s="147"/>
      <c r="AK3" s="147"/>
      <c r="AL3" s="147"/>
      <c r="AM3" s="147"/>
      <c r="AN3" s="147"/>
      <c r="AO3" s="170" t="s">
        <v>30</v>
      </c>
    </row>
    <row r="4" spans="1:41" x14ac:dyDescent="0.2">
      <c r="A4" s="137"/>
      <c r="B4" s="148"/>
      <c r="C4" s="127">
        <v>1990</v>
      </c>
      <c r="D4" s="127">
        <v>1991</v>
      </c>
      <c r="E4" s="127">
        <v>1992</v>
      </c>
      <c r="F4" s="127">
        <v>1993</v>
      </c>
      <c r="G4" s="127">
        <v>1994</v>
      </c>
      <c r="H4" s="127">
        <v>1995</v>
      </c>
      <c r="I4" s="127">
        <v>1996</v>
      </c>
      <c r="J4" s="127">
        <v>1997</v>
      </c>
      <c r="K4" s="127">
        <v>1998</v>
      </c>
      <c r="L4" s="127">
        <v>1999</v>
      </c>
      <c r="M4" s="127">
        <v>2000</v>
      </c>
      <c r="N4" s="127">
        <v>2001</v>
      </c>
      <c r="O4" s="127">
        <v>2002</v>
      </c>
      <c r="P4" s="127">
        <v>2003</v>
      </c>
      <c r="Q4" s="127">
        <v>2004</v>
      </c>
      <c r="R4" s="127">
        <v>2005</v>
      </c>
      <c r="S4" s="127">
        <v>2006</v>
      </c>
      <c r="T4" s="127">
        <v>2007</v>
      </c>
      <c r="U4" s="127">
        <v>2008</v>
      </c>
      <c r="V4" s="127">
        <v>2009</v>
      </c>
      <c r="W4" s="127">
        <v>2010</v>
      </c>
      <c r="X4" s="127">
        <v>2011</v>
      </c>
      <c r="Y4" s="127">
        <v>2012</v>
      </c>
      <c r="Z4" s="127">
        <v>2013</v>
      </c>
      <c r="AA4" s="127">
        <v>2014</v>
      </c>
      <c r="AB4" s="127">
        <v>2015</v>
      </c>
      <c r="AC4" s="127">
        <v>2016</v>
      </c>
      <c r="AD4" s="206">
        <v>2017</v>
      </c>
      <c r="AE4" s="207">
        <v>2018</v>
      </c>
      <c r="AF4" s="93" t="s">
        <v>58</v>
      </c>
      <c r="AG4" s="65" t="s">
        <v>56</v>
      </c>
      <c r="AH4" s="35" t="s">
        <v>50</v>
      </c>
      <c r="AI4" s="35" t="s">
        <v>51</v>
      </c>
      <c r="AJ4" s="35" t="s">
        <v>23</v>
      </c>
      <c r="AK4" s="35" t="s">
        <v>24</v>
      </c>
      <c r="AL4" s="35" t="s">
        <v>25</v>
      </c>
      <c r="AM4" s="35" t="s">
        <v>52</v>
      </c>
      <c r="AN4" s="62" t="s">
        <v>57</v>
      </c>
      <c r="AO4" s="171"/>
    </row>
    <row r="5" spans="1:41" ht="12.75" customHeight="1" x14ac:dyDescent="0.2">
      <c r="A5" s="154" t="s">
        <v>3</v>
      </c>
      <c r="B5" s="40" t="s">
        <v>9</v>
      </c>
      <c r="C5" s="188">
        <v>0.65578277640778171</v>
      </c>
      <c r="D5" s="188">
        <v>0.57177479767837125</v>
      </c>
      <c r="E5" s="188">
        <v>0.469154723743405</v>
      </c>
      <c r="F5" s="188">
        <v>0.42945849579319789</v>
      </c>
      <c r="G5" s="188">
        <v>0.27477523036249407</v>
      </c>
      <c r="H5" s="188">
        <v>0.19428908492000002</v>
      </c>
      <c r="I5" s="188">
        <v>0.17116984750000003</v>
      </c>
      <c r="J5" s="188">
        <v>0.15963349924</v>
      </c>
      <c r="K5" s="188">
        <v>0.17172941234</v>
      </c>
      <c r="L5" s="188">
        <v>0.16728371828000002</v>
      </c>
      <c r="M5" s="188">
        <v>0.14872573904</v>
      </c>
      <c r="N5" s="188">
        <v>0.18844377018000003</v>
      </c>
      <c r="O5" s="188">
        <v>0.20986100885600004</v>
      </c>
      <c r="P5" s="188">
        <v>0.24380219416400001</v>
      </c>
      <c r="Q5" s="188">
        <v>0.27725550007200006</v>
      </c>
      <c r="R5" s="188">
        <v>0.94426923815407549</v>
      </c>
      <c r="S5" s="188">
        <v>0.50393052917619663</v>
      </c>
      <c r="T5" s="188">
        <v>0.73974293168699479</v>
      </c>
      <c r="U5" s="188">
        <v>0.31870704143268669</v>
      </c>
      <c r="V5" s="188">
        <v>0.1258960604601746</v>
      </c>
      <c r="W5" s="188">
        <v>0.108877279842915</v>
      </c>
      <c r="X5" s="188">
        <v>0.10581079121292764</v>
      </c>
      <c r="Y5" s="188">
        <v>9.4751826437003001E-2</v>
      </c>
      <c r="Z5" s="188">
        <v>0.19274775903201663</v>
      </c>
      <c r="AA5" s="188">
        <v>0.10608738441495161</v>
      </c>
      <c r="AB5" s="188">
        <v>9.3180462948576681E-2</v>
      </c>
      <c r="AC5" s="188">
        <v>9.4362860933631512E-2</v>
      </c>
      <c r="AD5" s="75">
        <v>0.15548148794936348</v>
      </c>
      <c r="AE5" s="76">
        <v>0.15978789138034244</v>
      </c>
      <c r="AF5" s="189">
        <f>(AE5-AD5)/AD5</f>
        <v>2.7697210052308296E-2</v>
      </c>
      <c r="AG5" s="192">
        <f t="shared" ref="AG5:AG14" si="0">(AD5-AC5)/AC5</f>
        <v>0.64769790160048979</v>
      </c>
      <c r="AH5" s="190">
        <f t="shared" ref="AH5:AH14" si="1">(AC5-AB5)/AB5</f>
        <v>1.2689333661149105E-2</v>
      </c>
      <c r="AI5" s="191">
        <f>(AB5-AA5)/AA5</f>
        <v>-0.12166311326793224</v>
      </c>
      <c r="AJ5" s="191">
        <f t="shared" ref="AJ5:AJ14" si="2">(Z5-$C5)/$C5</f>
        <v>-0.70607986978883175</v>
      </c>
      <c r="AK5" s="191">
        <f t="shared" ref="AK5:AK14" si="3">(AA5-$C5)/$C5</f>
        <v>-0.83822785801714339</v>
      </c>
      <c r="AL5" s="191">
        <f t="shared" ref="AL5:AL14" si="4">(AB5-$C5)/$C5</f>
        <v>-0.85790956045079969</v>
      </c>
      <c r="AM5" s="191">
        <f t="shared" ref="AM5:AM14" si="5">(AC5-$C5)/$C5</f>
        <v>-0.8561065274533004</v>
      </c>
      <c r="AN5" s="73">
        <f t="shared" ref="AN5:AN14" si="6">(AD5-C5)/C5</f>
        <v>-0.76290702723079562</v>
      </c>
      <c r="AO5" s="176" t="s">
        <v>26</v>
      </c>
    </row>
    <row r="6" spans="1:41" ht="22.5" x14ac:dyDescent="0.2">
      <c r="A6" s="155"/>
      <c r="B6" s="40" t="s">
        <v>10</v>
      </c>
      <c r="C6" s="188">
        <v>3.6784039199999998E-4</v>
      </c>
      <c r="D6" s="188">
        <v>3.8332998199999994E-4</v>
      </c>
      <c r="E6" s="188">
        <v>2.1448781899999997E-4</v>
      </c>
      <c r="F6" s="188">
        <v>3.04666647E-4</v>
      </c>
      <c r="G6" s="188">
        <v>2.2772112800000004E-4</v>
      </c>
      <c r="H6" s="188">
        <v>4.0540859077999994E-2</v>
      </c>
      <c r="I6" s="188">
        <v>1.2780586966999999E-2</v>
      </c>
      <c r="J6" s="188">
        <v>3.583336942E-3</v>
      </c>
      <c r="K6" s="188">
        <v>1.1903332005E-2</v>
      </c>
      <c r="L6" s="188">
        <v>1.5355195686000002E-2</v>
      </c>
      <c r="M6" s="188">
        <v>1.4444435023000003E-2</v>
      </c>
      <c r="N6" s="188">
        <v>1.9115346102999999E-2</v>
      </c>
      <c r="O6" s="188">
        <v>4.7044243080000001E-3</v>
      </c>
      <c r="P6" s="188">
        <v>1.5583144141999999E-2</v>
      </c>
      <c r="Q6" s="188">
        <v>2.4524673159999999E-3</v>
      </c>
      <c r="R6" s="188">
        <v>4.2305551592095843E-3</v>
      </c>
      <c r="S6" s="188">
        <v>2.8230042851957091E-3</v>
      </c>
      <c r="T6" s="188">
        <v>1.3986558528670326E-3</v>
      </c>
      <c r="U6" s="188">
        <v>5.4172474435112538E-4</v>
      </c>
      <c r="V6" s="188">
        <v>5.5736298936729192E-4</v>
      </c>
      <c r="W6" s="188">
        <v>5.6611092068180389E-4</v>
      </c>
      <c r="X6" s="188">
        <v>4.6812952523102563E-3</v>
      </c>
      <c r="Y6" s="188">
        <v>8.4487759626645717E-3</v>
      </c>
      <c r="Z6" s="188">
        <v>2.3705937302847778E-3</v>
      </c>
      <c r="AA6" s="188">
        <v>2.340135794286938E-3</v>
      </c>
      <c r="AB6" s="188">
        <v>1.3984742978822556E-3</v>
      </c>
      <c r="AC6" s="188">
        <v>8.0217369142233279E-4</v>
      </c>
      <c r="AD6" s="75">
        <v>7.7031775165015419E-4</v>
      </c>
      <c r="AE6" s="76">
        <v>4.5301307508774401E-4</v>
      </c>
      <c r="AF6" s="189">
        <f t="shared" ref="AF6:AF14" si="7">(AE6-AD6)/AD6</f>
        <v>-0.4119140132532173</v>
      </c>
      <c r="AG6" s="192">
        <f t="shared" si="0"/>
        <v>-3.9712022611580404E-2</v>
      </c>
      <c r="AH6" s="190">
        <f t="shared" si="1"/>
        <v>-0.42639368300362446</v>
      </c>
      <c r="AI6" s="191">
        <f t="shared" ref="AI6:AI16" si="8">(AB6-AA6)/AA6</f>
        <v>-0.40239609116000713</v>
      </c>
      <c r="AJ6" s="191">
        <f t="shared" si="2"/>
        <v>5.4446259351658632</v>
      </c>
      <c r="AK6" s="191">
        <f t="shared" si="3"/>
        <v>5.3618238920508166</v>
      </c>
      <c r="AL6" s="191">
        <f t="shared" si="4"/>
        <v>2.8018508252412246</v>
      </c>
      <c r="AM6" s="191">
        <f t="shared" si="5"/>
        <v>1.18076564963625</v>
      </c>
      <c r="AN6" s="73">
        <f t="shared" si="6"/>
        <v>1.0941630348473375</v>
      </c>
      <c r="AO6" s="177"/>
    </row>
    <row r="7" spans="1:41" ht="26.65" customHeight="1" x14ac:dyDescent="0.2">
      <c r="A7" s="155"/>
      <c r="B7" s="40" t="s">
        <v>16</v>
      </c>
      <c r="C7" s="233">
        <v>0.45771789362438825</v>
      </c>
      <c r="D7" s="188">
        <v>0.61996010100689114</v>
      </c>
      <c r="E7" s="188">
        <v>0.62695525068552382</v>
      </c>
      <c r="F7" s="188">
        <v>0.4368580962607197</v>
      </c>
      <c r="G7" s="188">
        <v>0.36117557080389151</v>
      </c>
      <c r="H7" s="188">
        <v>0.22539718207510312</v>
      </c>
      <c r="I7" s="188">
        <v>0.22192287911684205</v>
      </c>
      <c r="J7" s="188">
        <v>0.21102057466681678</v>
      </c>
      <c r="K7" s="188">
        <v>0.23325701912081681</v>
      </c>
      <c r="L7" s="188">
        <v>0.20725533075685471</v>
      </c>
      <c r="M7" s="188">
        <v>0.15128503872920335</v>
      </c>
      <c r="N7" s="234">
        <v>0.14738103465549615</v>
      </c>
      <c r="O7" s="188">
        <v>0.46126428480452702</v>
      </c>
      <c r="P7" s="188">
        <v>0.22061263135183326</v>
      </c>
      <c r="Q7" s="188">
        <v>0.22025443655834789</v>
      </c>
      <c r="R7" s="188">
        <v>0.17723897591937726</v>
      </c>
      <c r="S7" s="188">
        <v>0.19559003434038802</v>
      </c>
      <c r="T7" s="188">
        <v>0.19110757469386747</v>
      </c>
      <c r="U7" s="188">
        <v>0.14441376844144044</v>
      </c>
      <c r="V7" s="188">
        <v>0.10721992275136268</v>
      </c>
      <c r="W7" s="188">
        <v>0.15134174415437429</v>
      </c>
      <c r="X7" s="188">
        <v>0.17553387889199124</v>
      </c>
      <c r="Y7" s="188">
        <v>0.19472437254534997</v>
      </c>
      <c r="Z7" s="188">
        <v>0.16590022533573706</v>
      </c>
      <c r="AA7" s="188">
        <v>0.1637731226507807</v>
      </c>
      <c r="AB7" s="188">
        <v>0.1474565930809571</v>
      </c>
      <c r="AC7" s="188">
        <v>0.1620677743133348</v>
      </c>
      <c r="AD7" s="75">
        <v>0.17053292224063457</v>
      </c>
      <c r="AE7" s="76">
        <v>0.15775518956828993</v>
      </c>
      <c r="AF7" s="189">
        <f t="shared" si="7"/>
        <v>-7.4928245551989736E-2</v>
      </c>
      <c r="AG7" s="192">
        <f t="shared" si="0"/>
        <v>5.223214771206533E-2</v>
      </c>
      <c r="AH7" s="190">
        <f t="shared" si="1"/>
        <v>9.9088015849897085E-2</v>
      </c>
      <c r="AI7" s="191">
        <f t="shared" si="8"/>
        <v>-9.9628860375434877E-2</v>
      </c>
      <c r="AJ7" s="191">
        <f t="shared" si="2"/>
        <v>-0.63754918117341974</v>
      </c>
      <c r="AK7" s="191">
        <f t="shared" si="3"/>
        <v>-0.64219637263039586</v>
      </c>
      <c r="AL7" s="191">
        <f t="shared" si="4"/>
        <v>-0.67784394026342631</v>
      </c>
      <c r="AM7" s="191">
        <f t="shared" si="5"/>
        <v>-0.64592213551010835</v>
      </c>
      <c r="AN7" s="73">
        <f t="shared" si="6"/>
        <v>-0.62742788819049955</v>
      </c>
      <c r="AO7" s="177"/>
    </row>
    <row r="8" spans="1:41" ht="22.5" customHeight="1" x14ac:dyDescent="0.2">
      <c r="A8" s="155"/>
      <c r="B8" s="40" t="s">
        <v>17</v>
      </c>
      <c r="C8" s="188">
        <v>15.37414432996</v>
      </c>
      <c r="D8" s="188">
        <v>16.03652382832</v>
      </c>
      <c r="E8" s="188">
        <v>6.8642170764400001</v>
      </c>
      <c r="F8" s="188">
        <v>8.3096579065600018</v>
      </c>
      <c r="G8" s="188">
        <v>7.4255987732400008</v>
      </c>
      <c r="H8" s="188">
        <v>7.1116863719999994</v>
      </c>
      <c r="I8" s="188">
        <v>8.1436518417200006</v>
      </c>
      <c r="J8" s="188">
        <v>8.4044350393200027</v>
      </c>
      <c r="K8" s="188">
        <v>8.03475789156</v>
      </c>
      <c r="L8" s="188">
        <v>8.3893243233200003</v>
      </c>
      <c r="M8" s="188">
        <v>8.3508885060400022</v>
      </c>
      <c r="N8" s="188">
        <v>8.5246141068400014</v>
      </c>
      <c r="O8" s="188">
        <v>8.5862192352000015</v>
      </c>
      <c r="P8" s="188">
        <v>8.8515238577200002</v>
      </c>
      <c r="Q8" s="188">
        <v>8.8914146950800017</v>
      </c>
      <c r="R8" s="188">
        <v>9.1069799510000013</v>
      </c>
      <c r="S8" s="188">
        <v>9.7167758754799998</v>
      </c>
      <c r="T8" s="188">
        <v>9.5213888354800016</v>
      </c>
      <c r="U8" s="188">
        <v>9.9022434227599998</v>
      </c>
      <c r="V8" s="188">
        <v>9.9383688180000007</v>
      </c>
      <c r="W8" s="188">
        <v>10.243882686880001</v>
      </c>
      <c r="X8" s="188">
        <v>10.08677203876</v>
      </c>
      <c r="Y8" s="188">
        <v>10.097858347480001</v>
      </c>
      <c r="Z8" s="188">
        <v>9.8869468027599989</v>
      </c>
      <c r="AA8" s="188">
        <v>9.0974593030800008</v>
      </c>
      <c r="AB8" s="188">
        <v>8.366236797960001</v>
      </c>
      <c r="AC8" s="188">
        <v>8.4116880462000019</v>
      </c>
      <c r="AD8" s="75">
        <v>8.4592315632399995</v>
      </c>
      <c r="AE8" s="76">
        <v>8.3883053110399999</v>
      </c>
      <c r="AF8" s="189">
        <f t="shared" si="7"/>
        <v>-8.3844793312211792E-3</v>
      </c>
      <c r="AG8" s="192">
        <f t="shared" si="0"/>
        <v>5.6520780108429581E-3</v>
      </c>
      <c r="AH8" s="190">
        <f t="shared" si="1"/>
        <v>5.432699233553084E-3</v>
      </c>
      <c r="AI8" s="191">
        <f t="shared" si="8"/>
        <v>-8.0376562374116917E-2</v>
      </c>
      <c r="AJ8" s="191">
        <f t="shared" si="2"/>
        <v>-0.35691075935243788</v>
      </c>
      <c r="AK8" s="191">
        <f t="shared" si="3"/>
        <v>-0.40826239770940992</v>
      </c>
      <c r="AL8" s="191">
        <f t="shared" si="4"/>
        <v>-0.45582423200902994</v>
      </c>
      <c r="AM8" s="191">
        <f t="shared" si="5"/>
        <v>-0.4528678887313472</v>
      </c>
      <c r="AN8" s="73">
        <f t="shared" si="6"/>
        <v>-0.4497754553562196</v>
      </c>
      <c r="AO8" s="177"/>
    </row>
    <row r="9" spans="1:41" ht="24.75" customHeight="1" x14ac:dyDescent="0.2">
      <c r="A9" s="155"/>
      <c r="B9" s="40" t="s">
        <v>18</v>
      </c>
      <c r="C9" s="188">
        <v>2.4835551156600002</v>
      </c>
      <c r="D9" s="234">
        <v>2.9093491853400004</v>
      </c>
      <c r="E9" s="188">
        <v>1.58954676032</v>
      </c>
      <c r="F9" s="188">
        <v>1.5144338931200001</v>
      </c>
      <c r="G9" s="188">
        <v>1.4685897884800003</v>
      </c>
      <c r="H9" s="188">
        <v>1.3354846477800002</v>
      </c>
      <c r="I9" s="188">
        <v>1.0952670110200002</v>
      </c>
      <c r="J9" s="188">
        <v>0.81474600055999979</v>
      </c>
      <c r="K9" s="188">
        <v>0.82661555539999998</v>
      </c>
      <c r="L9" s="188">
        <v>0.67271390600000025</v>
      </c>
      <c r="M9" s="188">
        <v>0.35242783382623866</v>
      </c>
      <c r="N9" s="188">
        <v>0.32870062406512662</v>
      </c>
      <c r="O9" s="188">
        <v>0.37155832428981539</v>
      </c>
      <c r="P9" s="188">
        <v>0.38858429581838849</v>
      </c>
      <c r="Q9" s="188">
        <v>0.34624513073709451</v>
      </c>
      <c r="R9" s="188">
        <v>0.20738960717723171</v>
      </c>
      <c r="S9" s="188">
        <v>0.2566473098432891</v>
      </c>
      <c r="T9" s="188">
        <v>0.24414547975329312</v>
      </c>
      <c r="U9" s="188">
        <v>0.20938982563504377</v>
      </c>
      <c r="V9" s="188">
        <v>0.24409875584228788</v>
      </c>
      <c r="W9" s="188">
        <v>0.25153755480463025</v>
      </c>
      <c r="X9" s="188">
        <v>0.28888229823282335</v>
      </c>
      <c r="Y9" s="188">
        <v>0.2397790443669148</v>
      </c>
      <c r="Z9" s="188">
        <v>0.23353513344419319</v>
      </c>
      <c r="AA9" s="188">
        <v>0.21789063465974207</v>
      </c>
      <c r="AB9" s="188">
        <v>0.17791027955316693</v>
      </c>
      <c r="AC9" s="188">
        <v>0.19615311680369779</v>
      </c>
      <c r="AD9" s="75">
        <v>0.22470660405594203</v>
      </c>
      <c r="AE9" s="76">
        <v>0.2358937699803072</v>
      </c>
      <c r="AF9" s="189">
        <f t="shared" si="7"/>
        <v>4.9785657040947742E-2</v>
      </c>
      <c r="AG9" s="192">
        <f t="shared" si="0"/>
        <v>0.14556733901312122</v>
      </c>
      <c r="AH9" s="190">
        <f t="shared" si="1"/>
        <v>0.10253953451340143</v>
      </c>
      <c r="AI9" s="191">
        <f t="shared" si="8"/>
        <v>-0.18348817593288688</v>
      </c>
      <c r="AJ9" s="191">
        <f t="shared" si="2"/>
        <v>-0.90596740455984137</v>
      </c>
      <c r="AK9" s="191">
        <f t="shared" si="3"/>
        <v>-0.91226664015393188</v>
      </c>
      <c r="AL9" s="191">
        <f t="shared" si="4"/>
        <v>-0.92836467432055048</v>
      </c>
      <c r="AM9" s="191">
        <f t="shared" si="5"/>
        <v>-0.92101922137066394</v>
      </c>
      <c r="AN9" s="73">
        <f t="shared" si="6"/>
        <v>-0.90952219959240699</v>
      </c>
      <c r="AO9" s="177"/>
    </row>
    <row r="10" spans="1:41" ht="12.75" customHeight="1" x14ac:dyDescent="0.2">
      <c r="A10" s="156"/>
      <c r="B10" s="18" t="s">
        <v>11</v>
      </c>
      <c r="C10" s="22">
        <f t="shared" ref="C10:X10" si="9">C5+C6+C7+C8+C9</f>
        <v>18.971567956044169</v>
      </c>
      <c r="D10" s="22">
        <f t="shared" si="9"/>
        <v>20.137991242327264</v>
      </c>
      <c r="E10" s="22">
        <f t="shared" si="9"/>
        <v>9.5500882990079283</v>
      </c>
      <c r="F10" s="22">
        <f t="shared" si="9"/>
        <v>10.690713058380918</v>
      </c>
      <c r="G10" s="22">
        <f t="shared" si="9"/>
        <v>9.5303670840143884</v>
      </c>
      <c r="H10" s="22">
        <f t="shared" si="9"/>
        <v>8.9073981458531026</v>
      </c>
      <c r="I10" s="22">
        <f t="shared" si="9"/>
        <v>9.6447921663238425</v>
      </c>
      <c r="J10" s="22">
        <f t="shared" si="9"/>
        <v>9.5934184507288194</v>
      </c>
      <c r="K10" s="22">
        <f t="shared" si="9"/>
        <v>9.2782632104258163</v>
      </c>
      <c r="L10" s="22">
        <f t="shared" si="9"/>
        <v>9.4519324740428559</v>
      </c>
      <c r="M10" s="22">
        <f t="shared" si="9"/>
        <v>9.017771552658445</v>
      </c>
      <c r="N10" s="22">
        <f t="shared" si="9"/>
        <v>9.2082548818436241</v>
      </c>
      <c r="O10" s="22">
        <f t="shared" si="9"/>
        <v>9.6336072774583439</v>
      </c>
      <c r="P10" s="22">
        <f t="shared" si="9"/>
        <v>9.7201061231962225</v>
      </c>
      <c r="Q10" s="22">
        <f t="shared" si="9"/>
        <v>9.7376222297634438</v>
      </c>
      <c r="R10" s="22">
        <f t="shared" si="9"/>
        <v>10.440108327409895</v>
      </c>
      <c r="S10" s="22">
        <f t="shared" si="9"/>
        <v>10.675766753125069</v>
      </c>
      <c r="T10" s="22">
        <f t="shared" si="9"/>
        <v>10.697783477467024</v>
      </c>
      <c r="U10" s="22">
        <f t="shared" si="9"/>
        <v>10.575295783013523</v>
      </c>
      <c r="V10" s="22">
        <f t="shared" si="9"/>
        <v>10.416140920043192</v>
      </c>
      <c r="W10" s="22">
        <f t="shared" si="9"/>
        <v>10.756205376602601</v>
      </c>
      <c r="X10" s="22">
        <f t="shared" si="9"/>
        <v>10.661680302350051</v>
      </c>
      <c r="Y10" s="22">
        <f t="shared" ref="Y10:AD10" si="10">Y5+Y6+Y7+Y8+Y9</f>
        <v>10.635562366791932</v>
      </c>
      <c r="Z10" s="22">
        <f t="shared" si="10"/>
        <v>10.48150051430223</v>
      </c>
      <c r="AA10" s="22">
        <f t="shared" si="10"/>
        <v>9.5875505805997623</v>
      </c>
      <c r="AB10" s="22">
        <f t="shared" si="10"/>
        <v>8.7861826078405834</v>
      </c>
      <c r="AC10" s="22">
        <f t="shared" si="10"/>
        <v>8.8650739719420883</v>
      </c>
      <c r="AD10" s="22">
        <f t="shared" si="10"/>
        <v>9.0107228952375902</v>
      </c>
      <c r="AE10" s="79">
        <f t="shared" ref="AE10" si="11">AE5+AE6+AE7+AE8+AE9</f>
        <v>8.9421951750440272</v>
      </c>
      <c r="AF10" s="200">
        <f t="shared" si="7"/>
        <v>-7.6051301310998878E-3</v>
      </c>
      <c r="AG10" s="225">
        <f t="shared" si="0"/>
        <v>1.6429521485830788E-2</v>
      </c>
      <c r="AH10" s="31">
        <f t="shared" si="1"/>
        <v>8.9790262304705777E-3</v>
      </c>
      <c r="AI10" s="20">
        <f t="shared" si="8"/>
        <v>-8.3584223730796547E-2</v>
      </c>
      <c r="AJ10" s="20">
        <f t="shared" si="2"/>
        <v>-0.44751532722086268</v>
      </c>
      <c r="AK10" s="20">
        <f t="shared" si="3"/>
        <v>-0.49463583596182115</v>
      </c>
      <c r="AL10" s="20">
        <f t="shared" si="4"/>
        <v>-0.53687630731431524</v>
      </c>
      <c r="AM10" s="20">
        <f t="shared" si="5"/>
        <v>-0.53271790752973813</v>
      </c>
      <c r="AN10" s="67">
        <f t="shared" si="6"/>
        <v>-0.52504068635155399</v>
      </c>
      <c r="AO10" s="177"/>
    </row>
    <row r="11" spans="1:41" ht="20.45" customHeight="1" x14ac:dyDescent="0.2">
      <c r="A11" s="130" t="s">
        <v>14</v>
      </c>
      <c r="B11" s="40" t="s">
        <v>6</v>
      </c>
      <c r="C11" s="188">
        <v>8.9893515999999993E-2</v>
      </c>
      <c r="D11" s="188">
        <v>9.4979589999999989E-2</v>
      </c>
      <c r="E11" s="188">
        <v>6.1950104999999998E-2</v>
      </c>
      <c r="F11" s="188">
        <v>4.3532855000000002E-2</v>
      </c>
      <c r="G11" s="188">
        <v>3.6848033999999995E-2</v>
      </c>
      <c r="H11" s="188">
        <v>4.4823500751163182E-2</v>
      </c>
      <c r="I11" s="188">
        <v>3.5958229500000001E-2</v>
      </c>
      <c r="J11" s="188">
        <v>5.7350818800000002E-2</v>
      </c>
      <c r="K11" s="188">
        <v>5.9048443399999997E-2</v>
      </c>
      <c r="L11" s="188">
        <v>6.0746068E-2</v>
      </c>
      <c r="M11" s="188">
        <v>4.7794546878316392E-2</v>
      </c>
      <c r="N11" s="188">
        <v>4.7471265999999998E-2</v>
      </c>
      <c r="O11" s="188">
        <v>5.2362293068042118E-2</v>
      </c>
      <c r="P11" s="188">
        <v>4.9775337200000005E-2</v>
      </c>
      <c r="Q11" s="188">
        <v>5.83518066E-2</v>
      </c>
      <c r="R11" s="188">
        <v>6.2515532999999998E-2</v>
      </c>
      <c r="S11" s="188">
        <v>6.7945041999999997E-2</v>
      </c>
      <c r="T11" s="188">
        <v>0.10213843510452793</v>
      </c>
      <c r="U11" s="188">
        <v>9.8681473799999989E-2</v>
      </c>
      <c r="V11" s="188">
        <v>7.9967823800000004E-2</v>
      </c>
      <c r="W11" s="188">
        <v>8.5657544700000005E-2</v>
      </c>
      <c r="X11" s="188">
        <v>8.457300249999998E-2</v>
      </c>
      <c r="Y11" s="188">
        <v>8.3211327025881326E-2</v>
      </c>
      <c r="Z11" s="188">
        <v>8.0110675941775636E-2</v>
      </c>
      <c r="AA11" s="188">
        <v>8.0113491994176472E-2</v>
      </c>
      <c r="AB11" s="188">
        <v>7.8110654694322074E-2</v>
      </c>
      <c r="AC11" s="188">
        <v>7.6157888326964004E-2</v>
      </c>
      <c r="AD11" s="75">
        <v>6.7849755054931571E-2</v>
      </c>
      <c r="AE11" s="76">
        <v>6.8663952115590732E-2</v>
      </c>
      <c r="AF11" s="189">
        <f t="shared" si="7"/>
        <v>1.1999999999999735E-2</v>
      </c>
      <c r="AG11" s="192">
        <f t="shared" si="0"/>
        <v>-0.10909090909090904</v>
      </c>
      <c r="AH11" s="190">
        <f t="shared" si="1"/>
        <v>-2.5000000000000223E-2</v>
      </c>
      <c r="AI11" s="191">
        <f t="shared" si="8"/>
        <v>-2.4999999999999835E-2</v>
      </c>
      <c r="AJ11" s="191">
        <f t="shared" si="2"/>
        <v>-0.10882698211764637</v>
      </c>
      <c r="AK11" s="191">
        <f t="shared" si="3"/>
        <v>-0.10879565558236171</v>
      </c>
      <c r="AL11" s="191">
        <f t="shared" si="4"/>
        <v>-0.13107576419280251</v>
      </c>
      <c r="AM11" s="191">
        <f t="shared" si="5"/>
        <v>-0.15279887008798265</v>
      </c>
      <c r="AN11" s="73">
        <f t="shared" si="6"/>
        <v>-0.24522081153292996</v>
      </c>
      <c r="AO11" s="177"/>
    </row>
    <row r="12" spans="1:41" ht="20.45" customHeight="1" x14ac:dyDescent="0.2">
      <c r="A12" s="131"/>
      <c r="B12" s="40" t="s">
        <v>13</v>
      </c>
      <c r="C12" s="188">
        <v>8.9719085771763161E-3</v>
      </c>
      <c r="D12" s="188">
        <v>9.5276905244350268E-3</v>
      </c>
      <c r="E12" s="188">
        <v>9.2103998185730455E-3</v>
      </c>
      <c r="F12" s="188">
        <v>9.051305998213275E-3</v>
      </c>
      <c r="G12" s="188">
        <v>9.6084146616154595E-3</v>
      </c>
      <c r="H12" s="188">
        <v>6.1929988408827678E-3</v>
      </c>
      <c r="I12" s="188">
        <v>6.446719288715156E-3</v>
      </c>
      <c r="J12" s="188">
        <v>6.2160000000000002E-3</v>
      </c>
      <c r="K12" s="188">
        <v>6.0239999999999998E-3</v>
      </c>
      <c r="L12" s="188">
        <v>5.3359999999999996E-3</v>
      </c>
      <c r="M12" s="188">
        <v>5.5871567168864697E-3</v>
      </c>
      <c r="N12" s="188">
        <v>4.9119999999999997E-3</v>
      </c>
      <c r="O12" s="188">
        <v>5.3039999999999997E-3</v>
      </c>
      <c r="P12" s="188">
        <v>5.816E-3</v>
      </c>
      <c r="Q12" s="188">
        <v>5.7920000000000003E-3</v>
      </c>
      <c r="R12" s="188">
        <v>5.5871567168864697E-3</v>
      </c>
      <c r="S12" s="188">
        <v>4.9119999999999997E-3</v>
      </c>
      <c r="T12" s="188">
        <v>5.3039999999999997E-3</v>
      </c>
      <c r="U12" s="188">
        <v>5.816E-3</v>
      </c>
      <c r="V12" s="188">
        <v>5.7920000000000003E-3</v>
      </c>
      <c r="W12" s="188">
        <v>5.8639999999999994E-3</v>
      </c>
      <c r="X12" s="188">
        <v>5.5840000000000004E-3</v>
      </c>
      <c r="Y12" s="188">
        <v>5.7599999999999995E-3</v>
      </c>
      <c r="Z12" s="188">
        <v>5.8240000000000002E-3</v>
      </c>
      <c r="AA12" s="188">
        <v>4.4559999999999999E-3</v>
      </c>
      <c r="AB12" s="188">
        <v>4.7200000000000002E-3</v>
      </c>
      <c r="AC12" s="188">
        <v>4.9199999999999999E-3</v>
      </c>
      <c r="AD12" s="75">
        <v>4.6319999999999998E-3</v>
      </c>
      <c r="AE12" s="76">
        <v>4.2639999999999996E-3</v>
      </c>
      <c r="AF12" s="189">
        <f t="shared" si="7"/>
        <v>-7.9447322970639098E-2</v>
      </c>
      <c r="AG12" s="192">
        <f t="shared" si="0"/>
        <v>-5.8536585365853669E-2</v>
      </c>
      <c r="AH12" s="190">
        <f t="shared" si="1"/>
        <v>4.2372881355932125E-2</v>
      </c>
      <c r="AI12" s="191">
        <f t="shared" si="8"/>
        <v>5.9245960502693075E-2</v>
      </c>
      <c r="AJ12" s="191">
        <f t="shared" si="2"/>
        <v>-0.35086275680341822</v>
      </c>
      <c r="AK12" s="191">
        <f t="shared" si="3"/>
        <v>-0.50333867519162634</v>
      </c>
      <c r="AL12" s="191">
        <f t="shared" si="4"/>
        <v>-0.47391349795881421</v>
      </c>
      <c r="AM12" s="191">
        <f t="shared" si="5"/>
        <v>-0.45162169702486571</v>
      </c>
      <c r="AN12" s="73">
        <f t="shared" si="6"/>
        <v>-0.48372189036975161</v>
      </c>
      <c r="AO12" s="177"/>
    </row>
    <row r="13" spans="1:41" s="6" customFormat="1" ht="22.15" customHeight="1" x14ac:dyDescent="0.2">
      <c r="A13" s="132"/>
      <c r="B13" s="18" t="s">
        <v>11</v>
      </c>
      <c r="C13" s="22">
        <f>C11+C12</f>
        <v>9.8865424577176314E-2</v>
      </c>
      <c r="D13" s="22">
        <f t="shared" ref="D13:AD13" si="12">D11+D12</f>
        <v>0.10450728052443502</v>
      </c>
      <c r="E13" s="22">
        <f t="shared" si="12"/>
        <v>7.1160504818573042E-2</v>
      </c>
      <c r="F13" s="22">
        <f t="shared" si="12"/>
        <v>5.2584160998213281E-2</v>
      </c>
      <c r="G13" s="22">
        <f t="shared" si="12"/>
        <v>4.6456448661615454E-2</v>
      </c>
      <c r="H13" s="22">
        <f t="shared" si="12"/>
        <v>5.1016499592045947E-2</v>
      </c>
      <c r="I13" s="22">
        <f t="shared" si="12"/>
        <v>4.240494878871516E-2</v>
      </c>
      <c r="J13" s="22">
        <f t="shared" si="12"/>
        <v>6.3566818800000008E-2</v>
      </c>
      <c r="K13" s="22">
        <f t="shared" si="12"/>
        <v>6.5072443399999999E-2</v>
      </c>
      <c r="L13" s="22">
        <f t="shared" si="12"/>
        <v>6.6082067999999994E-2</v>
      </c>
      <c r="M13" s="22">
        <f t="shared" si="12"/>
        <v>5.3381703595202862E-2</v>
      </c>
      <c r="N13" s="22">
        <f t="shared" si="12"/>
        <v>5.2383265999999998E-2</v>
      </c>
      <c r="O13" s="22">
        <f t="shared" si="12"/>
        <v>5.7666293068042121E-2</v>
      </c>
      <c r="P13" s="22">
        <f t="shared" si="12"/>
        <v>5.5591337200000007E-2</v>
      </c>
      <c r="Q13" s="22">
        <f t="shared" si="12"/>
        <v>6.4143806600000006E-2</v>
      </c>
      <c r="R13" s="22">
        <f t="shared" si="12"/>
        <v>6.8102689716886461E-2</v>
      </c>
      <c r="S13" s="22">
        <f t="shared" si="12"/>
        <v>7.2857041999999997E-2</v>
      </c>
      <c r="T13" s="22">
        <f t="shared" si="12"/>
        <v>0.10744243510452793</v>
      </c>
      <c r="U13" s="22">
        <f t="shared" si="12"/>
        <v>0.10449747379999999</v>
      </c>
      <c r="V13" s="22">
        <f t="shared" si="12"/>
        <v>8.575982380000001E-2</v>
      </c>
      <c r="W13" s="22">
        <f t="shared" si="12"/>
        <v>9.1521544699999999E-2</v>
      </c>
      <c r="X13" s="22">
        <f t="shared" si="12"/>
        <v>9.0157002499999986E-2</v>
      </c>
      <c r="Y13" s="22">
        <f t="shared" si="12"/>
        <v>8.8971327025881328E-2</v>
      </c>
      <c r="Z13" s="22">
        <f t="shared" si="12"/>
        <v>8.5934675941775632E-2</v>
      </c>
      <c r="AA13" s="22">
        <f t="shared" si="12"/>
        <v>8.4569491994176474E-2</v>
      </c>
      <c r="AB13" s="22">
        <f t="shared" si="12"/>
        <v>8.2830654694322076E-2</v>
      </c>
      <c r="AC13" s="22">
        <f t="shared" si="12"/>
        <v>8.1077888326963998E-2</v>
      </c>
      <c r="AD13" s="22">
        <f t="shared" si="12"/>
        <v>7.2481755054931568E-2</v>
      </c>
      <c r="AE13" s="79">
        <f t="shared" ref="AE13" si="13">AE11+AE12</f>
        <v>7.2927952115590736E-2</v>
      </c>
      <c r="AF13" s="200">
        <f t="shared" si="7"/>
        <v>6.1559913984010079E-3</v>
      </c>
      <c r="AG13" s="225">
        <f t="shared" si="0"/>
        <v>-0.10602315192727611</v>
      </c>
      <c r="AH13" s="31">
        <f t="shared" si="1"/>
        <v>-2.116084164523967E-2</v>
      </c>
      <c r="AI13" s="20">
        <f t="shared" si="8"/>
        <v>-2.0561047002317763E-2</v>
      </c>
      <c r="AJ13" s="20">
        <f t="shared" si="2"/>
        <v>-0.13079141358773697</v>
      </c>
      <c r="AK13" s="20">
        <f t="shared" si="3"/>
        <v>-0.1445999209950305</v>
      </c>
      <c r="AL13" s="20">
        <f t="shared" si="4"/>
        <v>-0.16218784222523799</v>
      </c>
      <c r="AM13" s="20">
        <f t="shared" si="5"/>
        <v>-0.17991665262436629</v>
      </c>
      <c r="AN13" s="67">
        <f t="shared" si="6"/>
        <v>-0.26686447395620222</v>
      </c>
      <c r="AO13" s="177"/>
    </row>
    <row r="14" spans="1:41" ht="12.75" customHeight="1" x14ac:dyDescent="0.2">
      <c r="A14" s="175" t="s">
        <v>40</v>
      </c>
      <c r="B14" s="175"/>
      <c r="C14" s="235">
        <v>5.1794915195174998E-2</v>
      </c>
      <c r="D14" s="235">
        <v>4.1284637507287496E-2</v>
      </c>
      <c r="E14" s="235">
        <v>1.9587543975787502E-2</v>
      </c>
      <c r="F14" s="235">
        <v>1.2334759775474999E-2</v>
      </c>
      <c r="G14" s="235">
        <v>9.399815850450001E-3</v>
      </c>
      <c r="H14" s="235">
        <v>9.2481337916624998E-3</v>
      </c>
      <c r="I14" s="235">
        <v>8.6166193165773744E-3</v>
      </c>
      <c r="J14" s="235">
        <v>1.0817381231578875E-2</v>
      </c>
      <c r="K14" s="235">
        <v>1.3114326313106625E-2</v>
      </c>
      <c r="L14" s="235">
        <v>1.219546631662425E-2</v>
      </c>
      <c r="M14" s="235">
        <v>1.2286143503615999E-2</v>
      </c>
      <c r="N14" s="235">
        <v>1.2941020769556E-2</v>
      </c>
      <c r="O14" s="235">
        <v>9.4934698762620014E-3</v>
      </c>
      <c r="P14" s="235">
        <v>8.5652863208640004E-3</v>
      </c>
      <c r="Q14" s="235">
        <v>8.0146975592999999E-3</v>
      </c>
      <c r="R14" s="235">
        <v>6.40889697504E-3</v>
      </c>
      <c r="S14" s="235">
        <v>5.8038882222719995E-3</v>
      </c>
      <c r="T14" s="235">
        <v>6.4454443463399999E-3</v>
      </c>
      <c r="U14" s="235">
        <v>6.1637412359340001E-3</v>
      </c>
      <c r="V14" s="235">
        <v>2.8493876582639994E-3</v>
      </c>
      <c r="W14" s="235">
        <v>2.4631677152520005E-3</v>
      </c>
      <c r="X14" s="235">
        <v>2.7086384053500003E-3</v>
      </c>
      <c r="Y14" s="235">
        <v>2.4771978873059999E-3</v>
      </c>
      <c r="Z14" s="235">
        <v>2.3512691448180001E-3</v>
      </c>
      <c r="AA14" s="235">
        <v>2.1068809197179999E-3</v>
      </c>
      <c r="AB14" s="235">
        <v>1.935591846E-3</v>
      </c>
      <c r="AC14" s="235">
        <v>1.838426599644E-3</v>
      </c>
      <c r="AD14" s="235">
        <v>1.882078242174E-3</v>
      </c>
      <c r="AE14" s="235">
        <v>1.744188015048E-3</v>
      </c>
      <c r="AF14" s="189">
        <f t="shared" si="7"/>
        <v>-7.3264874985602163E-2</v>
      </c>
      <c r="AG14" s="192">
        <f t="shared" si="0"/>
        <v>2.3744022491000077E-2</v>
      </c>
      <c r="AH14" s="190">
        <f t="shared" si="1"/>
        <v>-5.0199243480384043E-2</v>
      </c>
      <c r="AI14" s="191">
        <f t="shared" si="8"/>
        <v>-8.1299836224691044E-2</v>
      </c>
      <c r="AJ14" s="191">
        <f t="shared" si="2"/>
        <v>-0.954604247618557</v>
      </c>
      <c r="AK14" s="191">
        <f t="shared" si="3"/>
        <v>-0.95932263018910646</v>
      </c>
      <c r="AL14" s="191">
        <f t="shared" si="4"/>
        <v>-0.96262969369278339</v>
      </c>
      <c r="AM14" s="191">
        <f t="shared" si="5"/>
        <v>-0.96450565479803585</v>
      </c>
      <c r="AN14" s="73">
        <f t="shared" si="6"/>
        <v>-0.96366287626725711</v>
      </c>
      <c r="AO14" s="177"/>
    </row>
    <row r="15" spans="1:41" ht="13.9" customHeight="1" x14ac:dyDescent="0.2">
      <c r="A15" s="172" t="s">
        <v>0</v>
      </c>
      <c r="B15" s="172"/>
      <c r="C15" s="188">
        <v>5.2643859575199997E-5</v>
      </c>
      <c r="D15" s="188">
        <v>5.2643859575199997E-5</v>
      </c>
      <c r="E15" s="188">
        <v>1.4669107200000001E-5</v>
      </c>
      <c r="F15" s="188">
        <v>4.4726851520000011E-5</v>
      </c>
      <c r="G15" s="188">
        <v>1.3733805079999999E-5</v>
      </c>
      <c r="H15" s="188">
        <v>4.962551757800001E-5</v>
      </c>
      <c r="I15" s="188">
        <v>1.6656700543999998E-5</v>
      </c>
      <c r="J15" s="188">
        <v>1.6277458300000001E-5</v>
      </c>
      <c r="K15" s="188">
        <v>1.5847529248000001E-5</v>
      </c>
      <c r="L15" s="188">
        <v>6.9092835440000005E-6</v>
      </c>
      <c r="M15" s="188">
        <v>2.24414308E-5</v>
      </c>
      <c r="N15" s="188">
        <v>2.8557150800000001E-5</v>
      </c>
      <c r="O15" s="188">
        <v>2.7040798519999999E-5</v>
      </c>
      <c r="P15" s="188">
        <v>7.3269035840000001E-5</v>
      </c>
      <c r="Q15" s="188">
        <v>3.7185186600000002E-5</v>
      </c>
      <c r="R15" s="188">
        <v>6.6687556199999991E-5</v>
      </c>
      <c r="S15" s="188">
        <v>6.1720240800000015E-5</v>
      </c>
      <c r="T15" s="188">
        <v>3.6960154000000002E-6</v>
      </c>
      <c r="U15" s="188">
        <v>1.43169E-7</v>
      </c>
      <c r="V15" s="188">
        <v>3.8350552000000003E-7</v>
      </c>
      <c r="W15" s="188">
        <v>1.6481286080000001E-5</v>
      </c>
      <c r="X15" s="188">
        <v>8.1170431160000007E-5</v>
      </c>
      <c r="Y15" s="188">
        <v>1.9608396588000002E-5</v>
      </c>
      <c r="Z15" s="188">
        <v>1.5059172208000002E-5</v>
      </c>
      <c r="AA15" s="188">
        <v>3.8485885199999999E-5</v>
      </c>
      <c r="AB15" s="188">
        <v>1.07806133832E-4</v>
      </c>
      <c r="AC15" s="188">
        <v>6.224228832E-6</v>
      </c>
      <c r="AD15" s="75">
        <v>1.7428448928000005E-5</v>
      </c>
      <c r="AE15" s="76">
        <v>1.7441823984000004E-5</v>
      </c>
      <c r="AF15" s="189">
        <f>(AE15-AD15)/AD15</f>
        <v>7.6742663992951431E-4</v>
      </c>
      <c r="AG15" s="192">
        <f>(AD15-AC15)/AC15</f>
        <v>1.8000977146593451</v>
      </c>
      <c r="AH15" s="190">
        <f>(AC15-AB15)/AB15</f>
        <v>-0.94226461323898736</v>
      </c>
      <c r="AI15" s="191">
        <f t="shared" si="8"/>
        <v>1.8011862861348449</v>
      </c>
      <c r="AJ15" s="191">
        <f t="shared" ref="AJ15:AM16" si="14">(Z15-$C15)/$C15</f>
        <v>-0.71394247440219538</v>
      </c>
      <c r="AK15" s="191">
        <f t="shared" si="14"/>
        <v>-0.26893876112893667</v>
      </c>
      <c r="AL15" s="191">
        <f t="shared" si="14"/>
        <v>1.0478387166503726</v>
      </c>
      <c r="AM15" s="191">
        <f t="shared" si="14"/>
        <v>-0.88176723967001513</v>
      </c>
      <c r="AN15" s="73">
        <f>(AD15-C15)/C15</f>
        <v>-0.66893671800214338</v>
      </c>
      <c r="AO15" s="177"/>
    </row>
    <row r="16" spans="1:41" ht="16.5" thickBot="1" x14ac:dyDescent="0.25">
      <c r="A16" s="173" t="s">
        <v>12</v>
      </c>
      <c r="B16" s="174"/>
      <c r="C16" s="36">
        <f>C10+C13+C15+C14</f>
        <v>19.122280939676095</v>
      </c>
      <c r="D16" s="36">
        <f t="shared" ref="D16:AE16" si="15">D10+D13+D15</f>
        <v>20.242551166711273</v>
      </c>
      <c r="E16" s="36">
        <f t="shared" si="15"/>
        <v>9.6212634729337019</v>
      </c>
      <c r="F16" s="36">
        <f t="shared" si="15"/>
        <v>10.743341946230652</v>
      </c>
      <c r="G16" s="36">
        <f t="shared" si="15"/>
        <v>9.5768372664810837</v>
      </c>
      <c r="H16" s="36">
        <f t="shared" si="15"/>
        <v>8.9584642709627271</v>
      </c>
      <c r="I16" s="36">
        <f t="shared" si="15"/>
        <v>9.6872137718131004</v>
      </c>
      <c r="J16" s="36">
        <f t="shared" si="15"/>
        <v>9.6570015469871198</v>
      </c>
      <c r="K16" s="36">
        <f t="shared" si="15"/>
        <v>9.3433515013550643</v>
      </c>
      <c r="L16" s="36">
        <f t="shared" si="15"/>
        <v>9.5180214513263994</v>
      </c>
      <c r="M16" s="36">
        <f t="shared" si="15"/>
        <v>9.0711756976844491</v>
      </c>
      <c r="N16" s="36">
        <f t="shared" si="15"/>
        <v>9.2606667049944242</v>
      </c>
      <c r="O16" s="36">
        <f t="shared" si="15"/>
        <v>9.6913006113249054</v>
      </c>
      <c r="P16" s="36">
        <f t="shared" si="15"/>
        <v>9.775770729432061</v>
      </c>
      <c r="Q16" s="36">
        <f t="shared" si="15"/>
        <v>9.8018032215500437</v>
      </c>
      <c r="R16" s="36">
        <f t="shared" si="15"/>
        <v>10.508277704682982</v>
      </c>
      <c r="S16" s="36">
        <f t="shared" si="15"/>
        <v>10.748685515365871</v>
      </c>
      <c r="T16" s="36">
        <f t="shared" si="15"/>
        <v>10.80522960858695</v>
      </c>
      <c r="U16" s="36">
        <f t="shared" si="15"/>
        <v>10.679793399982524</v>
      </c>
      <c r="V16" s="36">
        <f t="shared" si="15"/>
        <v>10.501901127348713</v>
      </c>
      <c r="W16" s="36">
        <f t="shared" si="15"/>
        <v>10.847743402588682</v>
      </c>
      <c r="X16" s="36">
        <f t="shared" si="15"/>
        <v>10.751918475281212</v>
      </c>
      <c r="Y16" s="36">
        <f t="shared" si="15"/>
        <v>10.724553302214401</v>
      </c>
      <c r="Z16" s="36">
        <f t="shared" si="15"/>
        <v>10.567450249416213</v>
      </c>
      <c r="AA16" s="36">
        <f t="shared" si="15"/>
        <v>9.6721585584791399</v>
      </c>
      <c r="AB16" s="36">
        <f t="shared" si="15"/>
        <v>8.8691210686687363</v>
      </c>
      <c r="AC16" s="36">
        <f t="shared" si="15"/>
        <v>8.9461580844978847</v>
      </c>
      <c r="AD16" s="110">
        <f t="shared" si="15"/>
        <v>9.0832220787414499</v>
      </c>
      <c r="AE16" s="111">
        <f t="shared" si="15"/>
        <v>9.0151405689836004</v>
      </c>
      <c r="AF16" s="112">
        <f>(AE16-AD16)/AD16</f>
        <v>-7.4953038875036244E-3</v>
      </c>
      <c r="AG16" s="113">
        <f>(AD16-AC16)/AC16</f>
        <v>1.5320989518514426E-2</v>
      </c>
      <c r="AH16" s="114">
        <f>(AC16-AB16)/AB16</f>
        <v>8.6859808579331736E-3</v>
      </c>
      <c r="AI16" s="125">
        <f t="shared" si="8"/>
        <v>-8.3025674667669427E-2</v>
      </c>
      <c r="AJ16" s="115">
        <f t="shared" si="14"/>
        <v>-0.44737501332855062</v>
      </c>
      <c r="AK16" s="115">
        <f t="shared" si="14"/>
        <v>-0.49419430720679641</v>
      </c>
      <c r="AL16" s="115">
        <f t="shared" si="14"/>
        <v>-0.53618916610170009</v>
      </c>
      <c r="AM16" s="115">
        <f t="shared" si="14"/>
        <v>-0.53216051407675735</v>
      </c>
      <c r="AN16" s="116">
        <f>(AD16-C16)/C16</f>
        <v>-0.52499275021658021</v>
      </c>
      <c r="AO16" s="178"/>
    </row>
    <row r="17" spans="1:35" x14ac:dyDescent="0.2">
      <c r="A17" s="7" t="s">
        <v>28</v>
      </c>
      <c r="B17" s="2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4"/>
      <c r="AF17" s="4"/>
      <c r="AG17" s="4"/>
      <c r="AH17" s="4"/>
      <c r="AI17" s="4"/>
    </row>
    <row r="18" spans="1:35" x14ac:dyDescent="0.2">
      <c r="A18" s="7" t="s">
        <v>29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4"/>
      <c r="Q18" s="4"/>
      <c r="R18" s="4"/>
      <c r="S18" s="5"/>
    </row>
    <row r="19" spans="1:35" ht="15.75" x14ac:dyDescent="0.25">
      <c r="A19" s="1" t="s">
        <v>31</v>
      </c>
    </row>
    <row r="21" spans="1:35" ht="15" customHeight="1" x14ac:dyDescent="0.2">
      <c r="A21" s="148" t="s">
        <v>1</v>
      </c>
      <c r="B21" s="148" t="s">
        <v>2</v>
      </c>
      <c r="C21" s="137" t="s">
        <v>8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5" x14ac:dyDescent="0.2">
      <c r="A22" s="148"/>
      <c r="B22" s="148"/>
      <c r="C22" s="127">
        <v>1990</v>
      </c>
      <c r="D22" s="127">
        <v>1991</v>
      </c>
      <c r="E22" s="127">
        <v>1992</v>
      </c>
      <c r="F22" s="127">
        <v>1993</v>
      </c>
      <c r="G22" s="127">
        <v>1994</v>
      </c>
      <c r="H22" s="127">
        <v>1995</v>
      </c>
      <c r="I22" s="127">
        <v>1996</v>
      </c>
      <c r="J22" s="127">
        <v>1997</v>
      </c>
      <c r="K22" s="127">
        <v>1998</v>
      </c>
      <c r="L22" s="127">
        <v>1999</v>
      </c>
      <c r="M22" s="127">
        <v>2000</v>
      </c>
      <c r="N22" s="127">
        <v>2001</v>
      </c>
      <c r="O22" s="127">
        <v>2002</v>
      </c>
      <c r="P22" s="127">
        <v>2003</v>
      </c>
      <c r="Q22" s="127">
        <v>2004</v>
      </c>
      <c r="R22" s="127">
        <v>2005</v>
      </c>
      <c r="S22" s="127">
        <v>2006</v>
      </c>
      <c r="T22" s="127">
        <v>2007</v>
      </c>
      <c r="U22" s="127">
        <v>2008</v>
      </c>
      <c r="V22" s="127">
        <v>2009</v>
      </c>
      <c r="W22" s="127">
        <v>2010</v>
      </c>
      <c r="X22" s="127">
        <v>2011</v>
      </c>
      <c r="Y22" s="127">
        <v>2012</v>
      </c>
      <c r="Z22" s="127">
        <v>2013</v>
      </c>
      <c r="AA22" s="127">
        <v>2014</v>
      </c>
      <c r="AB22" s="127">
        <v>2015</v>
      </c>
      <c r="AC22" s="127">
        <v>2016</v>
      </c>
      <c r="AD22" s="206">
        <v>2017</v>
      </c>
      <c r="AE22" s="206">
        <v>2018</v>
      </c>
    </row>
    <row r="23" spans="1:35" x14ac:dyDescent="0.2">
      <c r="A23" s="154" t="s">
        <v>3</v>
      </c>
      <c r="B23" s="9" t="s">
        <v>9</v>
      </c>
      <c r="C23" s="191">
        <f t="shared" ref="C23:AE23" si="16">C5/C$16</f>
        <v>3.4294171206695478E-2</v>
      </c>
      <c r="D23" s="191">
        <f t="shared" si="16"/>
        <v>2.8246182656000925E-2</v>
      </c>
      <c r="E23" s="191">
        <f t="shared" si="16"/>
        <v>4.8762277954784147E-2</v>
      </c>
      <c r="F23" s="191">
        <f t="shared" si="16"/>
        <v>3.9974385804956644E-2</v>
      </c>
      <c r="G23" s="191">
        <f t="shared" si="16"/>
        <v>2.8691646596544662E-2</v>
      </c>
      <c r="H23" s="191">
        <f t="shared" si="16"/>
        <v>2.1687766903279799E-2</v>
      </c>
      <c r="I23" s="191">
        <f t="shared" si="16"/>
        <v>1.7669667618779424E-2</v>
      </c>
      <c r="J23" s="191">
        <f t="shared" si="16"/>
        <v>1.6530337958763602E-2</v>
      </c>
      <c r="K23" s="191">
        <f t="shared" si="16"/>
        <v>1.8379851417887266E-2</v>
      </c>
      <c r="L23" s="191">
        <f t="shared" si="16"/>
        <v>1.757547187043668E-2</v>
      </c>
      <c r="M23" s="191">
        <f t="shared" si="16"/>
        <v>1.6395420394951055E-2</v>
      </c>
      <c r="N23" s="191">
        <f t="shared" si="16"/>
        <v>2.0348834072429073E-2</v>
      </c>
      <c r="O23" s="191">
        <f t="shared" si="16"/>
        <v>2.1654576333207949E-2</v>
      </c>
      <c r="P23" s="191">
        <f t="shared" si="16"/>
        <v>2.4939434537880584E-2</v>
      </c>
      <c r="Q23" s="191">
        <f t="shared" si="16"/>
        <v>2.8286172840363884E-2</v>
      </c>
      <c r="R23" s="191">
        <f t="shared" si="16"/>
        <v>8.9859562593522319E-2</v>
      </c>
      <c r="S23" s="191">
        <f t="shared" si="16"/>
        <v>4.6882991269564883E-2</v>
      </c>
      <c r="T23" s="191">
        <f t="shared" si="16"/>
        <v>6.8461565231257904E-2</v>
      </c>
      <c r="U23" s="191">
        <f t="shared" si="16"/>
        <v>2.9842060562071192E-2</v>
      </c>
      <c r="V23" s="191">
        <f t="shared" si="16"/>
        <v>1.1987930464544189E-2</v>
      </c>
      <c r="W23" s="191">
        <f t="shared" si="16"/>
        <v>1.0036859815188176E-2</v>
      </c>
      <c r="X23" s="191">
        <f t="shared" si="16"/>
        <v>9.8411080270174953E-3</v>
      </c>
      <c r="Y23" s="191">
        <f t="shared" si="16"/>
        <v>8.8350371122160095E-3</v>
      </c>
      <c r="Z23" s="191">
        <f t="shared" si="16"/>
        <v>1.8239760252731236E-2</v>
      </c>
      <c r="AA23" s="191">
        <f t="shared" si="16"/>
        <v>1.0968325609380094E-2</v>
      </c>
      <c r="AB23" s="191">
        <f t="shared" si="16"/>
        <v>1.0506166532977902E-2</v>
      </c>
      <c r="AC23" s="191">
        <f t="shared" si="16"/>
        <v>1.0547864238744643E-2</v>
      </c>
      <c r="AD23" s="191">
        <f t="shared" si="16"/>
        <v>1.7117437689127449E-2</v>
      </c>
      <c r="AE23" s="191">
        <f t="shared" si="16"/>
        <v>1.7724392665610704E-2</v>
      </c>
    </row>
    <row r="24" spans="1:35" ht="22.5" x14ac:dyDescent="0.2">
      <c r="A24" s="155"/>
      <c r="B24" s="9" t="s">
        <v>10</v>
      </c>
      <c r="C24" s="191">
        <f t="shared" ref="C24:AE24" si="17">C6/C$16</f>
        <v>1.9236219421752239E-5</v>
      </c>
      <c r="D24" s="191">
        <f t="shared" si="17"/>
        <v>1.8936841450616327E-5</v>
      </c>
      <c r="E24" s="191">
        <f t="shared" si="17"/>
        <v>2.2293103146316671E-5</v>
      </c>
      <c r="F24" s="191">
        <f t="shared" si="17"/>
        <v>2.8358647479045719E-5</v>
      </c>
      <c r="G24" s="191">
        <f t="shared" si="17"/>
        <v>2.37783228077837E-5</v>
      </c>
      <c r="H24" s="191">
        <f t="shared" si="17"/>
        <v>4.5254251009747282E-3</v>
      </c>
      <c r="I24" s="191">
        <f t="shared" si="17"/>
        <v>1.3193253775598192E-3</v>
      </c>
      <c r="J24" s="191">
        <f t="shared" si="17"/>
        <v>3.7106103013082384E-4</v>
      </c>
      <c r="K24" s="191">
        <f t="shared" si="17"/>
        <v>1.273989531837014E-3</v>
      </c>
      <c r="L24" s="191">
        <f t="shared" si="17"/>
        <v>1.6132760116715384E-3</v>
      </c>
      <c r="M24" s="191">
        <f t="shared" si="17"/>
        <v>1.5923443117397845E-3</v>
      </c>
      <c r="N24" s="191">
        <f t="shared" si="17"/>
        <v>2.0641436207493344E-3</v>
      </c>
      <c r="O24" s="191">
        <f t="shared" si="17"/>
        <v>4.8542754958014395E-4</v>
      </c>
      <c r="P24" s="191">
        <f t="shared" si="17"/>
        <v>1.5940578572575961E-3</v>
      </c>
      <c r="Q24" s="191">
        <f t="shared" si="17"/>
        <v>2.5020572853452674E-4</v>
      </c>
      <c r="R24" s="191">
        <f t="shared" si="17"/>
        <v>4.0259263012474921E-4</v>
      </c>
      <c r="S24" s="191">
        <f t="shared" si="17"/>
        <v>2.6263716443839207E-4</v>
      </c>
      <c r="T24" s="191">
        <f t="shared" si="17"/>
        <v>1.2944249252746248E-4</v>
      </c>
      <c r="U24" s="191">
        <f t="shared" si="17"/>
        <v>5.0724271908856573E-5</v>
      </c>
      <c r="V24" s="191">
        <f t="shared" si="17"/>
        <v>5.3072580155589655E-5</v>
      </c>
      <c r="W24" s="191">
        <f t="shared" si="17"/>
        <v>5.2186975638334917E-5</v>
      </c>
      <c r="X24" s="191">
        <f t="shared" si="17"/>
        <v>4.3539162458054438E-4</v>
      </c>
      <c r="Y24" s="191">
        <f t="shared" si="17"/>
        <v>7.8779747040094174E-4</v>
      </c>
      <c r="Z24" s="191">
        <f t="shared" si="17"/>
        <v>2.2432977438580689E-4</v>
      </c>
      <c r="AA24" s="191">
        <f t="shared" si="17"/>
        <v>2.4194555746146734E-4</v>
      </c>
      <c r="AB24" s="191">
        <f t="shared" si="17"/>
        <v>1.5767901769009991E-4</v>
      </c>
      <c r="AC24" s="191">
        <f t="shared" si="17"/>
        <v>8.9666836182154935E-5</v>
      </c>
      <c r="AD24" s="191">
        <f t="shared" si="17"/>
        <v>8.4806662764859718E-5</v>
      </c>
      <c r="AE24" s="191">
        <f t="shared" si="17"/>
        <v>5.0250250855358358E-5</v>
      </c>
    </row>
    <row r="25" spans="1:35" ht="22.5" x14ac:dyDescent="0.2">
      <c r="A25" s="155"/>
      <c r="B25" s="9" t="s">
        <v>16</v>
      </c>
      <c r="C25" s="191">
        <f t="shared" ref="C25:AE25" si="18">C7/C$16</f>
        <v>2.3936364865066215E-2</v>
      </c>
      <c r="D25" s="191">
        <f t="shared" si="18"/>
        <v>3.062657942178805E-2</v>
      </c>
      <c r="E25" s="191">
        <f t="shared" si="18"/>
        <v>6.5163505027095323E-2</v>
      </c>
      <c r="F25" s="191">
        <f t="shared" si="18"/>
        <v>4.0663147319256021E-2</v>
      </c>
      <c r="G25" s="191">
        <f t="shared" si="18"/>
        <v>3.7713449728127416E-2</v>
      </c>
      <c r="H25" s="191">
        <f t="shared" si="18"/>
        <v>2.5160247923931348E-2</v>
      </c>
      <c r="I25" s="191">
        <f t="shared" si="18"/>
        <v>2.2908845034737581E-2</v>
      </c>
      <c r="J25" s="191">
        <f t="shared" si="18"/>
        <v>2.1851562686417185E-2</v>
      </c>
      <c r="K25" s="191">
        <f t="shared" si="18"/>
        <v>2.4965026638138103E-2</v>
      </c>
      <c r="L25" s="191">
        <f t="shared" si="18"/>
        <v>2.1775043460106124E-2</v>
      </c>
      <c r="M25" s="191">
        <f t="shared" si="18"/>
        <v>1.6677555784507744E-2</v>
      </c>
      <c r="N25" s="191">
        <f t="shared" si="18"/>
        <v>1.5914732637555266E-2</v>
      </c>
      <c r="O25" s="191">
        <f t="shared" si="18"/>
        <v>4.7595704983654119E-2</v>
      </c>
      <c r="P25" s="191">
        <f t="shared" si="18"/>
        <v>2.2567287783011467E-2</v>
      </c>
      <c r="Q25" s="191">
        <f t="shared" si="18"/>
        <v>2.2470807827900584E-2</v>
      </c>
      <c r="R25" s="191">
        <f t="shared" si="18"/>
        <v>1.6866605632280849E-2</v>
      </c>
      <c r="S25" s="191">
        <f t="shared" si="18"/>
        <v>1.8196646842144622E-2</v>
      </c>
      <c r="T25" s="191">
        <f t="shared" si="18"/>
        <v>1.7686581555101215E-2</v>
      </c>
      <c r="U25" s="191">
        <f t="shared" si="18"/>
        <v>1.3522150011036427E-2</v>
      </c>
      <c r="V25" s="191">
        <f t="shared" si="18"/>
        <v>1.0209572671765496E-2</v>
      </c>
      <c r="W25" s="191">
        <f t="shared" si="18"/>
        <v>1.3951449489324981E-2</v>
      </c>
      <c r="X25" s="191">
        <f t="shared" si="18"/>
        <v>1.6325819368473236E-2</v>
      </c>
      <c r="Y25" s="191">
        <f t="shared" si="18"/>
        <v>1.8156874888685885E-2</v>
      </c>
      <c r="Z25" s="191">
        <f t="shared" si="18"/>
        <v>1.5699172593209229E-2</v>
      </c>
      <c r="AA25" s="191">
        <f t="shared" si="18"/>
        <v>1.6932427406001142E-2</v>
      </c>
      <c r="AB25" s="191">
        <f t="shared" si="18"/>
        <v>1.6625840592239257E-2</v>
      </c>
      <c r="AC25" s="191">
        <f t="shared" si="18"/>
        <v>1.8115907720675055E-2</v>
      </c>
      <c r="AD25" s="191">
        <f t="shared" si="18"/>
        <v>1.8774496622707613E-2</v>
      </c>
      <c r="AE25" s="191">
        <f t="shared" si="18"/>
        <v>1.74989162244506E-2</v>
      </c>
    </row>
    <row r="26" spans="1:35" x14ac:dyDescent="0.2">
      <c r="A26" s="155"/>
      <c r="B26" s="8" t="s">
        <v>17</v>
      </c>
      <c r="C26" s="191">
        <f t="shared" ref="C26:AE26" si="19">C8/C$16</f>
        <v>0.80399113361318586</v>
      </c>
      <c r="D26" s="191">
        <f t="shared" si="19"/>
        <v>0.79221851515889685</v>
      </c>
      <c r="E26" s="191">
        <f t="shared" si="19"/>
        <v>0.71344237643530339</v>
      </c>
      <c r="F26" s="191">
        <f t="shared" si="19"/>
        <v>0.77347048508266847</v>
      </c>
      <c r="G26" s="191">
        <f t="shared" si="19"/>
        <v>0.77537067474557442</v>
      </c>
      <c r="H26" s="191">
        <f t="shared" si="19"/>
        <v>0.79385106162127239</v>
      </c>
      <c r="I26" s="191">
        <f t="shared" si="19"/>
        <v>0.84065986707298601</v>
      </c>
      <c r="J26" s="191">
        <f t="shared" si="19"/>
        <v>0.8702944696060545</v>
      </c>
      <c r="K26" s="191">
        <f t="shared" si="19"/>
        <v>0.85994387457163746</v>
      </c>
      <c r="L26" s="191">
        <f t="shared" si="19"/>
        <v>0.88141473164581829</v>
      </c>
      <c r="M26" s="191">
        <f t="shared" si="19"/>
        <v>0.92059604888610957</v>
      </c>
      <c r="N26" s="191">
        <f t="shared" si="19"/>
        <v>0.9205184009313867</v>
      </c>
      <c r="O26" s="191">
        <f t="shared" si="19"/>
        <v>0.88597181942395375</v>
      </c>
      <c r="P26" s="191">
        <f t="shared" si="19"/>
        <v>0.90545534492442459</v>
      </c>
      <c r="Q26" s="191">
        <f t="shared" si="19"/>
        <v>0.90712030165342639</v>
      </c>
      <c r="R26" s="191">
        <f t="shared" si="19"/>
        <v>0.86664819934683524</v>
      </c>
      <c r="S26" s="191">
        <f t="shared" si="19"/>
        <v>0.90399666653092636</v>
      </c>
      <c r="T26" s="191">
        <f t="shared" si="19"/>
        <v>0.88118338808027952</v>
      </c>
      <c r="U26" s="191">
        <f t="shared" si="19"/>
        <v>0.92719428662133141</v>
      </c>
      <c r="V26" s="191">
        <f t="shared" si="19"/>
        <v>0.94633997192363772</v>
      </c>
      <c r="W26" s="191">
        <f t="shared" si="19"/>
        <v>0.94433305681211299</v>
      </c>
      <c r="X26" s="191">
        <f t="shared" si="19"/>
        <v>0.9381369531353505</v>
      </c>
      <c r="Y26" s="191">
        <f t="shared" si="19"/>
        <v>0.94156447013928302</v>
      </c>
      <c r="Z26" s="191">
        <f t="shared" si="19"/>
        <v>0.93560381827264261</v>
      </c>
      <c r="AA26" s="191">
        <f t="shared" si="19"/>
        <v>0.94058210978196521</v>
      </c>
      <c r="AB26" s="191">
        <f t="shared" si="19"/>
        <v>0.94329942428170976</v>
      </c>
      <c r="AC26" s="191">
        <f t="shared" si="19"/>
        <v>0.94025703176159769</v>
      </c>
      <c r="AD26" s="191">
        <f t="shared" si="19"/>
        <v>0.93130295504258886</v>
      </c>
      <c r="AE26" s="191">
        <f t="shared" si="19"/>
        <v>0.93046860965205425</v>
      </c>
    </row>
    <row r="27" spans="1:35" ht="22.5" x14ac:dyDescent="0.2">
      <c r="A27" s="155"/>
      <c r="B27" s="9" t="s">
        <v>18</v>
      </c>
      <c r="C27" s="191">
        <f t="shared" ref="C27:AE27" si="20">C9/C$16</f>
        <v>0.12987755610822377</v>
      </c>
      <c r="D27" s="191">
        <f t="shared" si="20"/>
        <v>0.14372443282368499</v>
      </c>
      <c r="E27" s="191">
        <f t="shared" si="20"/>
        <v>0.16521185235095923</v>
      </c>
      <c r="F27" s="191">
        <f t="shared" si="20"/>
        <v>0.1409648785917445</v>
      </c>
      <c r="G27" s="191">
        <f t="shared" si="20"/>
        <v>0.15334809891988688</v>
      </c>
      <c r="H27" s="191">
        <f t="shared" si="20"/>
        <v>0.14907517710471166</v>
      </c>
      <c r="I27" s="191">
        <f t="shared" si="20"/>
        <v>0.11306316107185538</v>
      </c>
      <c r="J27" s="191">
        <f t="shared" si="20"/>
        <v>8.4368423945649237E-2</v>
      </c>
      <c r="K27" s="191">
        <f t="shared" si="20"/>
        <v>8.8470989802761468E-2</v>
      </c>
      <c r="L27" s="191">
        <f t="shared" si="20"/>
        <v>7.0677914463646546E-2</v>
      </c>
      <c r="M27" s="191">
        <f t="shared" si="20"/>
        <v>3.8851395405801813E-2</v>
      </c>
      <c r="N27" s="191">
        <f t="shared" si="20"/>
        <v>3.5494272122746105E-2</v>
      </c>
      <c r="O27" s="191">
        <f t="shared" si="20"/>
        <v>3.8339366323610444E-2</v>
      </c>
      <c r="P27" s="191">
        <f t="shared" si="20"/>
        <v>3.9749734990047574E-2</v>
      </c>
      <c r="Q27" s="191">
        <f t="shared" si="20"/>
        <v>3.5324635978801026E-2</v>
      </c>
      <c r="R27" s="191">
        <f t="shared" si="20"/>
        <v>1.9735832360502727E-2</v>
      </c>
      <c r="S27" s="191">
        <f t="shared" si="20"/>
        <v>2.3877087991494107E-2</v>
      </c>
      <c r="T27" s="191">
        <f t="shared" si="20"/>
        <v>2.2595121862035206E-2</v>
      </c>
      <c r="U27" s="191">
        <f t="shared" si="20"/>
        <v>1.9606168190050045E-2</v>
      </c>
      <c r="V27" s="191">
        <f t="shared" si="20"/>
        <v>2.3243292131803997E-2</v>
      </c>
      <c r="W27" s="191">
        <f t="shared" si="20"/>
        <v>2.3188007447208225E-2</v>
      </c>
      <c r="X27" s="191">
        <f t="shared" si="20"/>
        <v>2.6867976993777173E-2</v>
      </c>
      <c r="Y27" s="191">
        <f t="shared" si="20"/>
        <v>2.2357951665679662E-2</v>
      </c>
      <c r="Z27" s="191">
        <f t="shared" si="20"/>
        <v>2.2099477918724488E-2</v>
      </c>
      <c r="AA27" s="191">
        <f t="shared" si="20"/>
        <v>2.2527611943326475E-2</v>
      </c>
      <c r="AB27" s="191">
        <f t="shared" si="20"/>
        <v>2.0059516402550524E-2</v>
      </c>
      <c r="AC27" s="191">
        <f t="shared" si="20"/>
        <v>2.1925961396054086E-2</v>
      </c>
      <c r="AD27" s="191">
        <f t="shared" si="20"/>
        <v>2.473864473509348E-2</v>
      </c>
      <c r="AE27" s="191">
        <f t="shared" si="20"/>
        <v>2.6166399533679455E-2</v>
      </c>
    </row>
    <row r="28" spans="1:35" x14ac:dyDescent="0.2">
      <c r="A28" s="156"/>
      <c r="B28" s="10" t="s">
        <v>11</v>
      </c>
      <c r="C28" s="191">
        <f t="shared" ref="C28:AE28" si="21">C10/C$16</f>
        <v>0.99211846201259302</v>
      </c>
      <c r="D28" s="191">
        <f t="shared" si="21"/>
        <v>0.99483464690182144</v>
      </c>
      <c r="E28" s="191">
        <f t="shared" si="21"/>
        <v>0.99260230487128831</v>
      </c>
      <c r="F28" s="191">
        <f t="shared" si="21"/>
        <v>0.99510125544610462</v>
      </c>
      <c r="G28" s="191">
        <f t="shared" si="21"/>
        <v>0.99514764831294134</v>
      </c>
      <c r="H28" s="191">
        <f t="shared" si="21"/>
        <v>0.99429967865417002</v>
      </c>
      <c r="I28" s="191">
        <f t="shared" si="21"/>
        <v>0.99562086617591816</v>
      </c>
      <c r="J28" s="191">
        <f t="shared" si="21"/>
        <v>0.99341585522701525</v>
      </c>
      <c r="K28" s="191">
        <f t="shared" si="21"/>
        <v>0.9930337319622613</v>
      </c>
      <c r="L28" s="191">
        <f t="shared" si="21"/>
        <v>0.99305643745167926</v>
      </c>
      <c r="M28" s="191">
        <f t="shared" si="21"/>
        <v>0.99411276478311006</v>
      </c>
      <c r="N28" s="191">
        <f t="shared" si="21"/>
        <v>0.99434038338486652</v>
      </c>
      <c r="O28" s="191">
        <f t="shared" si="21"/>
        <v>0.99404689461400642</v>
      </c>
      <c r="P28" s="191">
        <f t="shared" si="21"/>
        <v>0.99430586009262178</v>
      </c>
      <c r="Q28" s="191">
        <f t="shared" si="21"/>
        <v>0.99345212402902627</v>
      </c>
      <c r="R28" s="191">
        <f t="shared" si="21"/>
        <v>0.99351279256326586</v>
      </c>
      <c r="S28" s="191">
        <f t="shared" si="21"/>
        <v>0.99321602979856838</v>
      </c>
      <c r="T28" s="191">
        <f t="shared" si="21"/>
        <v>0.9900560992212013</v>
      </c>
      <c r="U28" s="191">
        <f t="shared" si="21"/>
        <v>0.9902153896563981</v>
      </c>
      <c r="V28" s="191">
        <f t="shared" si="21"/>
        <v>0.99183383977190698</v>
      </c>
      <c r="W28" s="191">
        <f t="shared" si="21"/>
        <v>0.99156156053947253</v>
      </c>
      <c r="X28" s="191">
        <f t="shared" si="21"/>
        <v>0.99160724914919895</v>
      </c>
      <c r="Y28" s="191">
        <f t="shared" si="21"/>
        <v>0.99170213127626539</v>
      </c>
      <c r="Z28" s="191">
        <f t="shared" si="21"/>
        <v>0.99186655881169339</v>
      </c>
      <c r="AA28" s="191">
        <f t="shared" si="21"/>
        <v>0.99125242029813443</v>
      </c>
      <c r="AB28" s="191">
        <f t="shared" si="21"/>
        <v>0.99064862682716748</v>
      </c>
      <c r="AC28" s="191">
        <f t="shared" si="21"/>
        <v>0.99093643195325365</v>
      </c>
      <c r="AD28" s="191">
        <f t="shared" si="21"/>
        <v>0.99201834075228235</v>
      </c>
      <c r="AE28" s="191">
        <f t="shared" si="21"/>
        <v>0.99190856832665031</v>
      </c>
    </row>
    <row r="29" spans="1:35" x14ac:dyDescent="0.2">
      <c r="A29" s="130" t="s">
        <v>14</v>
      </c>
      <c r="B29" s="8" t="s">
        <v>6</v>
      </c>
      <c r="C29" s="191">
        <f t="shared" ref="C29:AE29" si="22">C11/C$16</f>
        <v>4.7009829153531234E-3</v>
      </c>
      <c r="D29" s="191">
        <f t="shared" si="22"/>
        <v>4.6920760737012845E-3</v>
      </c>
      <c r="E29" s="191">
        <f t="shared" si="22"/>
        <v>6.4388741846927366E-3</v>
      </c>
      <c r="F29" s="191">
        <f t="shared" si="22"/>
        <v>4.0520775767798854E-3</v>
      </c>
      <c r="G29" s="191">
        <f t="shared" si="22"/>
        <v>3.8476203546830706E-3</v>
      </c>
      <c r="H29" s="191">
        <f t="shared" si="22"/>
        <v>5.0034804398841675E-3</v>
      </c>
      <c r="I29" s="191">
        <f t="shared" si="22"/>
        <v>3.7119269118048898E-3</v>
      </c>
      <c r="J29" s="191">
        <f t="shared" si="22"/>
        <v>5.9387811548909653E-3</v>
      </c>
      <c r="K29" s="191">
        <f t="shared" si="22"/>
        <v>6.3198353814941256E-3</v>
      </c>
      <c r="L29" s="191">
        <f t="shared" si="22"/>
        <v>6.3822159164743878E-3</v>
      </c>
      <c r="M29" s="191">
        <f t="shared" si="22"/>
        <v>5.2688370803485431E-3</v>
      </c>
      <c r="N29" s="191">
        <f t="shared" si="22"/>
        <v>5.1261175369153493E-3</v>
      </c>
      <c r="O29" s="191">
        <f t="shared" si="22"/>
        <v>5.4030202103991518E-3</v>
      </c>
      <c r="P29" s="191">
        <f t="shared" si="22"/>
        <v>5.0917046417773117E-3</v>
      </c>
      <c r="Q29" s="191">
        <f t="shared" si="22"/>
        <v>5.9531705831136171E-3</v>
      </c>
      <c r="R29" s="191">
        <f t="shared" si="22"/>
        <v>5.9491702405371476E-3</v>
      </c>
      <c r="S29" s="191">
        <f t="shared" si="22"/>
        <v>6.3212419698081791E-3</v>
      </c>
      <c r="T29" s="191">
        <f t="shared" si="22"/>
        <v>9.4526853018799522E-3</v>
      </c>
      <c r="U29" s="191">
        <f t="shared" si="22"/>
        <v>9.2400171149529427E-3</v>
      </c>
      <c r="V29" s="191">
        <f t="shared" si="22"/>
        <v>7.6146045206758207E-3</v>
      </c>
      <c r="W29" s="191">
        <f t="shared" si="22"/>
        <v>7.8963468733560631E-3</v>
      </c>
      <c r="X29" s="191">
        <f t="shared" si="22"/>
        <v>7.8658522843559793E-3</v>
      </c>
      <c r="Y29" s="191">
        <f t="shared" si="22"/>
        <v>7.7589550521139083E-3</v>
      </c>
      <c r="Z29" s="191">
        <f t="shared" si="22"/>
        <v>7.580889812677496E-3</v>
      </c>
      <c r="AA29" s="191">
        <f t="shared" si="22"/>
        <v>8.2828968848887019E-3</v>
      </c>
      <c r="AB29" s="191">
        <f t="shared" si="22"/>
        <v>8.8070344388755262E-3</v>
      </c>
      <c r="AC29" s="191">
        <f t="shared" si="22"/>
        <v>8.5129155563360998E-3</v>
      </c>
      <c r="AD29" s="191">
        <f t="shared" si="22"/>
        <v>7.4697892957751701E-3</v>
      </c>
      <c r="AE29" s="191">
        <f t="shared" si="22"/>
        <v>7.6165148607696262E-3</v>
      </c>
    </row>
    <row r="30" spans="1:35" x14ac:dyDescent="0.2">
      <c r="A30" s="131"/>
      <c r="B30" s="8" t="s">
        <v>13</v>
      </c>
      <c r="C30" s="191">
        <f t="shared" ref="C30:AE30" si="23">C12/C$16</f>
        <v>4.6918610836643672E-4</v>
      </c>
      <c r="D30" s="191">
        <f t="shared" si="23"/>
        <v>4.7067637107437544E-4</v>
      </c>
      <c r="E30" s="191">
        <f t="shared" si="23"/>
        <v>9.5729628904597742E-4</v>
      </c>
      <c r="F30" s="191">
        <f t="shared" si="23"/>
        <v>8.4250376126108182E-4</v>
      </c>
      <c r="G30" s="191">
        <f t="shared" si="23"/>
        <v>1.0032972675900944E-3</v>
      </c>
      <c r="H30" s="191">
        <f t="shared" si="23"/>
        <v>6.9130139425306136E-4</v>
      </c>
      <c r="I30" s="191">
        <f t="shared" si="23"/>
        <v>6.6548746012740881E-4</v>
      </c>
      <c r="J30" s="191">
        <f t="shared" si="23"/>
        <v>6.4367805780659996E-4</v>
      </c>
      <c r="K30" s="191">
        <f t="shared" si="23"/>
        <v>6.4473652726501195E-4</v>
      </c>
      <c r="L30" s="191">
        <f t="shared" si="23"/>
        <v>5.6062071590061316E-4</v>
      </c>
      <c r="M30" s="191">
        <f t="shared" si="23"/>
        <v>6.1592420906505792E-4</v>
      </c>
      <c r="N30" s="191">
        <f t="shared" si="23"/>
        <v>5.3041537466745029E-4</v>
      </c>
      <c r="O30" s="191">
        <f t="shared" si="23"/>
        <v>5.4729496202005502E-4</v>
      </c>
      <c r="P30" s="191">
        <f t="shared" si="23"/>
        <v>5.9494030301771299E-4</v>
      </c>
      <c r="Q30" s="191">
        <f t="shared" si="23"/>
        <v>5.9091167911490283E-4</v>
      </c>
      <c r="R30" s="191">
        <f t="shared" si="23"/>
        <v>5.316910034073967E-4</v>
      </c>
      <c r="S30" s="191">
        <f t="shared" si="23"/>
        <v>4.5698611174157155E-4</v>
      </c>
      <c r="T30" s="191">
        <f t="shared" si="23"/>
        <v>4.908734189030924E-4</v>
      </c>
      <c r="U30" s="191">
        <f t="shared" si="23"/>
        <v>5.4457982305252436E-4</v>
      </c>
      <c r="V30" s="191">
        <f t="shared" si="23"/>
        <v>5.5151918969382227E-4</v>
      </c>
      <c r="W30" s="191">
        <f t="shared" si="23"/>
        <v>5.4057325863742563E-4</v>
      </c>
      <c r="X30" s="191">
        <f t="shared" si="23"/>
        <v>5.1934917594824426E-4</v>
      </c>
      <c r="Y30" s="191">
        <f t="shared" si="23"/>
        <v>5.3708530674286242E-4</v>
      </c>
      <c r="Z30" s="191">
        <f t="shared" si="23"/>
        <v>5.5112632305240718E-4</v>
      </c>
      <c r="AA30" s="191">
        <f t="shared" si="23"/>
        <v>4.6070377910560904E-4</v>
      </c>
      <c r="AB30" s="191">
        <f t="shared" si="23"/>
        <v>5.3218351214913309E-4</v>
      </c>
      <c r="AC30" s="191">
        <f t="shared" si="23"/>
        <v>5.4995674719022602E-4</v>
      </c>
      <c r="AD30" s="191">
        <f t="shared" si="23"/>
        <v>5.0995120011882377E-4</v>
      </c>
      <c r="AE30" s="191">
        <f t="shared" si="23"/>
        <v>4.7298208689836751E-4</v>
      </c>
    </row>
    <row r="31" spans="1:35" x14ac:dyDescent="0.2">
      <c r="A31" s="132"/>
      <c r="B31" s="10" t="s">
        <v>11</v>
      </c>
      <c r="C31" s="191">
        <f t="shared" ref="C31:AE31" si="24">C13/C$16</f>
        <v>5.1701690237195607E-3</v>
      </c>
      <c r="D31" s="191">
        <f t="shared" si="24"/>
        <v>5.1627524447756604E-3</v>
      </c>
      <c r="E31" s="191">
        <f t="shared" si="24"/>
        <v>7.3961704737387137E-3</v>
      </c>
      <c r="F31" s="191">
        <f t="shared" si="24"/>
        <v>4.8945813380409679E-3</v>
      </c>
      <c r="G31" s="191">
        <f t="shared" si="24"/>
        <v>4.850917622273165E-3</v>
      </c>
      <c r="H31" s="191">
        <f t="shared" si="24"/>
        <v>5.6947818341372284E-3</v>
      </c>
      <c r="I31" s="191">
        <f t="shared" si="24"/>
        <v>4.3774143719322988E-3</v>
      </c>
      <c r="J31" s="191">
        <f t="shared" si="24"/>
        <v>6.5824592126975659E-3</v>
      </c>
      <c r="K31" s="191">
        <f t="shared" si="24"/>
        <v>6.9645719087591384E-3</v>
      </c>
      <c r="L31" s="191">
        <f t="shared" si="24"/>
        <v>6.9428366323750004E-3</v>
      </c>
      <c r="M31" s="191">
        <f t="shared" si="24"/>
        <v>5.8847612894136012E-3</v>
      </c>
      <c r="N31" s="191">
        <f t="shared" si="24"/>
        <v>5.6565329115827994E-3</v>
      </c>
      <c r="O31" s="191">
        <f t="shared" si="24"/>
        <v>5.9503151724192068E-3</v>
      </c>
      <c r="P31" s="191">
        <f t="shared" si="24"/>
        <v>5.6866449447950254E-3</v>
      </c>
      <c r="Q31" s="191">
        <f t="shared" si="24"/>
        <v>6.5440822622285198E-3</v>
      </c>
      <c r="R31" s="191">
        <f t="shared" si="24"/>
        <v>6.4808612439445435E-3</v>
      </c>
      <c r="S31" s="191">
        <f t="shared" si="24"/>
        <v>6.7782280815497503E-3</v>
      </c>
      <c r="T31" s="191">
        <f t="shared" si="24"/>
        <v>9.9435587207830443E-3</v>
      </c>
      <c r="U31" s="191">
        <f t="shared" si="24"/>
        <v>9.7845969380054663E-3</v>
      </c>
      <c r="V31" s="191">
        <f t="shared" si="24"/>
        <v>8.1661237103696424E-3</v>
      </c>
      <c r="W31" s="191">
        <f t="shared" si="24"/>
        <v>8.4369201319934896E-3</v>
      </c>
      <c r="X31" s="191">
        <f t="shared" si="24"/>
        <v>8.3852014603042237E-3</v>
      </c>
      <c r="Y31" s="191">
        <f t="shared" si="24"/>
        <v>8.29604035885677E-3</v>
      </c>
      <c r="Z31" s="191">
        <f t="shared" si="24"/>
        <v>8.1320161357299036E-3</v>
      </c>
      <c r="AA31" s="191">
        <f t="shared" si="24"/>
        <v>8.7436006639943116E-3</v>
      </c>
      <c r="AB31" s="191">
        <f t="shared" si="24"/>
        <v>9.3392179510246604E-3</v>
      </c>
      <c r="AC31" s="191">
        <f t="shared" si="24"/>
        <v>9.0628723035263252E-3</v>
      </c>
      <c r="AD31" s="191">
        <f t="shared" si="24"/>
        <v>7.9797404958939933E-3</v>
      </c>
      <c r="AE31" s="191">
        <f t="shared" si="24"/>
        <v>8.0894969476679943E-3</v>
      </c>
    </row>
    <row r="32" spans="1:35" ht="15" customHeight="1" x14ac:dyDescent="0.2">
      <c r="A32" s="135" t="s">
        <v>0</v>
      </c>
      <c r="B32" s="135"/>
      <c r="C32" s="191">
        <f t="shared" ref="C32:AE32" si="25">C15/C$16</f>
        <v>2.753011512657533E-6</v>
      </c>
      <c r="D32" s="191">
        <f t="shared" si="25"/>
        <v>2.6006534029056791E-6</v>
      </c>
      <c r="E32" s="191">
        <f t="shared" si="25"/>
        <v>1.5246549729426667E-6</v>
      </c>
      <c r="F32" s="191">
        <f t="shared" si="25"/>
        <v>4.163215854419734E-6</v>
      </c>
      <c r="G32" s="191">
        <f t="shared" si="25"/>
        <v>1.4340647854661055E-6</v>
      </c>
      <c r="H32" s="191">
        <f t="shared" si="25"/>
        <v>5.5395116927409452E-6</v>
      </c>
      <c r="I32" s="191">
        <f t="shared" si="25"/>
        <v>1.7194521496434839E-6</v>
      </c>
      <c r="J32" s="191">
        <f t="shared" si="25"/>
        <v>1.6855602870932948E-6</v>
      </c>
      <c r="K32" s="191">
        <f t="shared" si="25"/>
        <v>1.6961289795959873E-6</v>
      </c>
      <c r="L32" s="191">
        <f t="shared" si="25"/>
        <v>7.2591594580165044E-7</v>
      </c>
      <c r="M32" s="191">
        <f t="shared" si="25"/>
        <v>2.4739274762066954E-6</v>
      </c>
      <c r="N32" s="191">
        <f t="shared" si="25"/>
        <v>3.0837035506956188E-6</v>
      </c>
      <c r="O32" s="191">
        <f t="shared" si="25"/>
        <v>2.7902135744712217E-6</v>
      </c>
      <c r="P32" s="191">
        <f t="shared" si="25"/>
        <v>7.4949625832987067E-6</v>
      </c>
      <c r="Q32" s="191">
        <f t="shared" si="25"/>
        <v>3.7937087451669519E-6</v>
      </c>
      <c r="R32" s="191">
        <f t="shared" si="25"/>
        <v>6.3461927895454158E-6</v>
      </c>
      <c r="S32" s="191">
        <f t="shared" si="25"/>
        <v>5.7421198817071481E-6</v>
      </c>
      <c r="T32" s="191">
        <f t="shared" si="25"/>
        <v>3.4205801578365025E-7</v>
      </c>
      <c r="U32" s="191">
        <f t="shared" si="25"/>
        <v>1.3405596404162115E-8</v>
      </c>
      <c r="V32" s="191">
        <f t="shared" si="25"/>
        <v>3.6517723348326647E-8</v>
      </c>
      <c r="W32" s="191">
        <f t="shared" si="25"/>
        <v>1.5193285339019858E-6</v>
      </c>
      <c r="X32" s="191">
        <f t="shared" si="25"/>
        <v>7.5493904968319646E-6</v>
      </c>
      <c r="Y32" s="191">
        <f t="shared" si="25"/>
        <v>1.8283648778127913E-6</v>
      </c>
      <c r="Z32" s="191">
        <f t="shared" si="25"/>
        <v>1.4250525767870948E-6</v>
      </c>
      <c r="AA32" s="191">
        <f t="shared" si="25"/>
        <v>3.9790378711545397E-6</v>
      </c>
      <c r="AB32" s="191">
        <f t="shared" si="25"/>
        <v>1.2155221808036702E-5</v>
      </c>
      <c r="AC32" s="191">
        <f t="shared" si="25"/>
        <v>6.9574321996226419E-7</v>
      </c>
      <c r="AD32" s="191">
        <f t="shared" si="25"/>
        <v>1.9187518236276404E-6</v>
      </c>
      <c r="AE32" s="191">
        <f t="shared" si="25"/>
        <v>1.9347256818166793E-6</v>
      </c>
    </row>
    <row r="33" spans="1:31" ht="15" x14ac:dyDescent="0.2">
      <c r="A33" s="136" t="s">
        <v>12</v>
      </c>
      <c r="B33" s="136"/>
      <c r="C33" s="191">
        <f t="shared" ref="C33:AE33" si="26">C16/C$16</f>
        <v>1</v>
      </c>
      <c r="D33" s="191">
        <f t="shared" si="26"/>
        <v>1</v>
      </c>
      <c r="E33" s="191">
        <f t="shared" si="26"/>
        <v>1</v>
      </c>
      <c r="F33" s="191">
        <f t="shared" si="26"/>
        <v>1</v>
      </c>
      <c r="G33" s="191">
        <f t="shared" si="26"/>
        <v>1</v>
      </c>
      <c r="H33" s="191">
        <f t="shared" si="26"/>
        <v>1</v>
      </c>
      <c r="I33" s="191">
        <f t="shared" si="26"/>
        <v>1</v>
      </c>
      <c r="J33" s="191">
        <f t="shared" si="26"/>
        <v>1</v>
      </c>
      <c r="K33" s="191">
        <f t="shared" si="26"/>
        <v>1</v>
      </c>
      <c r="L33" s="191">
        <f t="shared" si="26"/>
        <v>1</v>
      </c>
      <c r="M33" s="191">
        <f t="shared" si="26"/>
        <v>1</v>
      </c>
      <c r="N33" s="191">
        <f t="shared" si="26"/>
        <v>1</v>
      </c>
      <c r="O33" s="191">
        <f t="shared" si="26"/>
        <v>1</v>
      </c>
      <c r="P33" s="191">
        <f t="shared" si="26"/>
        <v>1</v>
      </c>
      <c r="Q33" s="191">
        <f t="shared" si="26"/>
        <v>1</v>
      </c>
      <c r="R33" s="191">
        <f t="shared" si="26"/>
        <v>1</v>
      </c>
      <c r="S33" s="191">
        <f t="shared" si="26"/>
        <v>1</v>
      </c>
      <c r="T33" s="191">
        <f t="shared" si="26"/>
        <v>1</v>
      </c>
      <c r="U33" s="191">
        <f t="shared" si="26"/>
        <v>1</v>
      </c>
      <c r="V33" s="191">
        <f t="shared" si="26"/>
        <v>1</v>
      </c>
      <c r="W33" s="191">
        <f t="shared" si="26"/>
        <v>1</v>
      </c>
      <c r="X33" s="191">
        <f t="shared" si="26"/>
        <v>1</v>
      </c>
      <c r="Y33" s="191">
        <f t="shared" si="26"/>
        <v>1</v>
      </c>
      <c r="Z33" s="191">
        <f t="shared" si="26"/>
        <v>1</v>
      </c>
      <c r="AA33" s="191">
        <f t="shared" si="26"/>
        <v>1</v>
      </c>
      <c r="AB33" s="191">
        <f t="shared" si="26"/>
        <v>1</v>
      </c>
      <c r="AC33" s="191">
        <f t="shared" si="26"/>
        <v>1</v>
      </c>
      <c r="AD33" s="191">
        <f t="shared" si="26"/>
        <v>1</v>
      </c>
      <c r="AE33" s="191">
        <f t="shared" si="26"/>
        <v>1</v>
      </c>
    </row>
  </sheetData>
  <mergeCells count="18">
    <mergeCell ref="A32:B32"/>
    <mergeCell ref="A33:B33"/>
    <mergeCell ref="A29:A31"/>
    <mergeCell ref="A21:A22"/>
    <mergeCell ref="B21:B22"/>
    <mergeCell ref="A23:A28"/>
    <mergeCell ref="AF3:AN3"/>
    <mergeCell ref="AO3:AO4"/>
    <mergeCell ref="C21:AE21"/>
    <mergeCell ref="A11:A13"/>
    <mergeCell ref="A3:A4"/>
    <mergeCell ref="A15:B15"/>
    <mergeCell ref="B3:B4"/>
    <mergeCell ref="A5:A10"/>
    <mergeCell ref="C3:AE3"/>
    <mergeCell ref="A16:B16"/>
    <mergeCell ref="A14:B14"/>
    <mergeCell ref="AO5:AO16"/>
  </mergeCells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zoomScale="80" zoomScaleNormal="80" workbookViewId="0"/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3" max="40" width="10.28515625" customWidth="1"/>
    <col min="41" max="41" width="11.7109375" customWidth="1"/>
  </cols>
  <sheetData>
    <row r="1" spans="1:41" ht="15.75" x14ac:dyDescent="0.25">
      <c r="A1" s="1" t="s">
        <v>35</v>
      </c>
    </row>
    <row r="2" spans="1:41" ht="13.5" thickBot="1" x14ac:dyDescent="0.25"/>
    <row r="3" spans="1:41" ht="14.1" customHeight="1" x14ac:dyDescent="0.2">
      <c r="A3" s="137" t="s">
        <v>1</v>
      </c>
      <c r="B3" s="137" t="s">
        <v>2</v>
      </c>
      <c r="C3" s="137" t="s">
        <v>32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49"/>
      <c r="AF3" s="179" t="s">
        <v>5</v>
      </c>
      <c r="AG3" s="180"/>
      <c r="AH3" s="180"/>
      <c r="AI3" s="180"/>
      <c r="AJ3" s="180"/>
      <c r="AK3" s="180"/>
      <c r="AL3" s="180"/>
      <c r="AM3" s="180"/>
      <c r="AN3" s="181"/>
      <c r="AO3" s="170" t="s">
        <v>30</v>
      </c>
    </row>
    <row r="4" spans="1:41" x14ac:dyDescent="0.2">
      <c r="A4" s="137"/>
      <c r="B4" s="137"/>
      <c r="C4" s="205">
        <v>1990</v>
      </c>
      <c r="D4" s="205">
        <v>1991</v>
      </c>
      <c r="E4" s="205">
        <v>1992</v>
      </c>
      <c r="F4" s="205">
        <v>1993</v>
      </c>
      <c r="G4" s="205">
        <v>1994</v>
      </c>
      <c r="H4" s="205">
        <v>1995</v>
      </c>
      <c r="I4" s="205">
        <v>1996</v>
      </c>
      <c r="J4" s="205">
        <v>1997</v>
      </c>
      <c r="K4" s="205">
        <v>1998</v>
      </c>
      <c r="L4" s="205">
        <v>1999</v>
      </c>
      <c r="M4" s="205">
        <v>2000</v>
      </c>
      <c r="N4" s="205">
        <v>2001</v>
      </c>
      <c r="O4" s="205">
        <v>2002</v>
      </c>
      <c r="P4" s="205">
        <v>2003</v>
      </c>
      <c r="Q4" s="205">
        <v>2004</v>
      </c>
      <c r="R4" s="205">
        <v>2005</v>
      </c>
      <c r="S4" s="205">
        <v>2006</v>
      </c>
      <c r="T4" s="205">
        <v>2007</v>
      </c>
      <c r="U4" s="205">
        <v>2008</v>
      </c>
      <c r="V4" s="205">
        <v>2009</v>
      </c>
      <c r="W4" s="205">
        <v>2010</v>
      </c>
      <c r="X4" s="205">
        <v>2011</v>
      </c>
      <c r="Y4" s="205">
        <v>2012</v>
      </c>
      <c r="Z4" s="205">
        <v>2013</v>
      </c>
      <c r="AA4" s="205">
        <v>2014</v>
      </c>
      <c r="AB4" s="205">
        <v>2015</v>
      </c>
      <c r="AC4" s="205">
        <v>2016</v>
      </c>
      <c r="AD4" s="206">
        <v>2017</v>
      </c>
      <c r="AE4" s="207">
        <v>2018</v>
      </c>
      <c r="AF4" s="121" t="s">
        <v>58</v>
      </c>
      <c r="AG4" s="63" t="s">
        <v>56</v>
      </c>
      <c r="AH4" s="53" t="s">
        <v>50</v>
      </c>
      <c r="AI4" s="53" t="s">
        <v>51</v>
      </c>
      <c r="AJ4" s="53" t="s">
        <v>23</v>
      </c>
      <c r="AK4" s="53" t="s">
        <v>24</v>
      </c>
      <c r="AL4" s="53" t="s">
        <v>25</v>
      </c>
      <c r="AM4" s="53" t="s">
        <v>52</v>
      </c>
      <c r="AN4" s="62" t="s">
        <v>57</v>
      </c>
      <c r="AO4" s="171"/>
    </row>
    <row r="5" spans="1:41" ht="28.5" customHeight="1" x14ac:dyDescent="0.2">
      <c r="A5" s="164" t="s">
        <v>3</v>
      </c>
      <c r="B5" s="216" t="s">
        <v>9</v>
      </c>
      <c r="C5" s="193">
        <v>1.1164239999999999E-2</v>
      </c>
      <c r="D5" s="193">
        <v>1.49322E-2</v>
      </c>
      <c r="E5" s="193">
        <v>1.119294E-2</v>
      </c>
      <c r="F5" s="193">
        <v>1.10437E-2</v>
      </c>
      <c r="G5" s="193">
        <v>8.5317399999999995E-3</v>
      </c>
      <c r="H5" s="193">
        <v>7.7498200000000001E-3</v>
      </c>
      <c r="I5" s="193">
        <v>8.3402600000000004E-3</v>
      </c>
      <c r="J5" s="193">
        <v>8.6223600000000008E-3</v>
      </c>
      <c r="K5" s="193">
        <v>9.4022399999999992E-3</v>
      </c>
      <c r="L5" s="193">
        <v>6.7028599999999997E-3</v>
      </c>
      <c r="M5" s="193">
        <v>1.0439480000000001E-2</v>
      </c>
      <c r="N5" s="193">
        <v>1.6824860000000001E-2</v>
      </c>
      <c r="O5" s="193">
        <v>2.258628E-2</v>
      </c>
      <c r="P5" s="193">
        <v>2.6542980000000001E-2</v>
      </c>
      <c r="Q5" s="193">
        <v>3.2992859999999999E-2</v>
      </c>
      <c r="R5" s="193">
        <v>3.2394020000000003E-2</v>
      </c>
      <c r="S5" s="193">
        <v>3.7370680000000003E-2</v>
      </c>
      <c r="T5" s="193">
        <v>3.8838239999999996E-2</v>
      </c>
      <c r="U5" s="193">
        <v>4.5271900000000004E-2</v>
      </c>
      <c r="V5" s="193">
        <v>5.2904360000000004E-2</v>
      </c>
      <c r="W5" s="193">
        <v>5.3157200000000009E-2</v>
      </c>
      <c r="X5" s="193">
        <v>4.9830519999999996E-2</v>
      </c>
      <c r="Y5" s="193">
        <v>6.5578560000000008E-2</v>
      </c>
      <c r="Z5" s="193">
        <v>7.4845959999999989E-2</v>
      </c>
      <c r="AA5" s="193">
        <v>9.4186720000000002E-2</v>
      </c>
      <c r="AB5" s="193">
        <v>0.12223308000000001</v>
      </c>
      <c r="AC5" s="193">
        <v>0.12234057999999999</v>
      </c>
      <c r="AD5" s="194">
        <v>0.13861631999999996</v>
      </c>
      <c r="AE5" s="195">
        <v>0.13426662</v>
      </c>
      <c r="AF5" s="196">
        <f>(AE5-AD5)/AD5</f>
        <v>-3.137942199013765E-2</v>
      </c>
      <c r="AG5" s="72">
        <f t="shared" ref="AG5:AG12" si="0">(AD5-AC5)/AC5</f>
        <v>0.13303631550545184</v>
      </c>
      <c r="AH5" s="197">
        <f t="shared" ref="AH5:AH12" si="1">(AC5-AB5)/AB5</f>
        <v>8.7946732586614525E-4</v>
      </c>
      <c r="AI5" s="197">
        <f t="shared" ref="AI5:AI12" si="2">(AC5-AA5)/AA5</f>
        <v>0.29891538849638238</v>
      </c>
      <c r="AJ5" s="198">
        <f t="shared" ref="AJ5:AM12" si="3">(Z5-$C5)/$C5</f>
        <v>5.7040801702578952</v>
      </c>
      <c r="AK5" s="198">
        <f t="shared" si="3"/>
        <v>7.4364649989609699</v>
      </c>
      <c r="AL5" s="198">
        <f t="shared" si="3"/>
        <v>9.9486252534879238</v>
      </c>
      <c r="AM5" s="198">
        <f t="shared" si="3"/>
        <v>9.9582542116615187</v>
      </c>
      <c r="AN5" s="72">
        <f t="shared" ref="AN5:AN12" si="4">(AD5-C5)/C5</f>
        <v>11.416099976353069</v>
      </c>
      <c r="AO5" s="141" t="s">
        <v>26</v>
      </c>
    </row>
    <row r="6" spans="1:41" ht="37.5" customHeight="1" x14ac:dyDescent="0.2">
      <c r="A6" s="165"/>
      <c r="B6" s="216" t="s">
        <v>16</v>
      </c>
      <c r="C6" s="193">
        <v>2.3511905302416522E-2</v>
      </c>
      <c r="D6" s="193">
        <v>2.2408033637159749E-2</v>
      </c>
      <c r="E6" s="193">
        <v>1.1870570979153902E-2</v>
      </c>
      <c r="F6" s="193">
        <v>1.0068574441993886E-2</v>
      </c>
      <c r="G6" s="193">
        <v>1.1347964696374531E-2</v>
      </c>
      <c r="H6" s="193">
        <v>9.2689910528700147E-3</v>
      </c>
      <c r="I6" s="193">
        <v>9.6095842719032404E-3</v>
      </c>
      <c r="J6" s="193">
        <v>1.0131102515407759E-2</v>
      </c>
      <c r="K6" s="193">
        <v>1.196737791540776E-2</v>
      </c>
      <c r="L6" s="193">
        <v>1.0332161450150982E-2</v>
      </c>
      <c r="M6" s="193">
        <v>9.9799535666464639E-3</v>
      </c>
      <c r="N6" s="193">
        <v>1.2769837403927432E-2</v>
      </c>
      <c r="O6" s="193">
        <v>2.1188236078851942E-2</v>
      </c>
      <c r="P6" s="193">
        <v>2.3911674399999999E-2</v>
      </c>
      <c r="Q6" s="193">
        <v>2.5131531789909359E-2</v>
      </c>
      <c r="R6" s="193">
        <v>2.5225951077999999E-2</v>
      </c>
      <c r="S6" s="193">
        <v>2.4336485759999998E-2</v>
      </c>
      <c r="T6" s="193">
        <v>2.40106574E-2</v>
      </c>
      <c r="U6" s="193">
        <v>2.1761220000000005E-2</v>
      </c>
      <c r="V6" s="193">
        <v>1.6595301400000005E-2</v>
      </c>
      <c r="W6" s="193">
        <v>1.8395202739999998E-2</v>
      </c>
      <c r="X6" s="193">
        <v>1.931877353E-2</v>
      </c>
      <c r="Y6" s="193">
        <v>2.1912331E-2</v>
      </c>
      <c r="Z6" s="193">
        <v>2.2224563699999998E-2</v>
      </c>
      <c r="AA6" s="193">
        <v>2.1266705600000001E-2</v>
      </c>
      <c r="AB6" s="193">
        <v>2.3026546290000002E-2</v>
      </c>
      <c r="AC6" s="193">
        <v>2.39174534E-2</v>
      </c>
      <c r="AD6" s="194">
        <v>2.4907811300000002E-2</v>
      </c>
      <c r="AE6" s="195">
        <v>2.8764443000000001E-2</v>
      </c>
      <c r="AF6" s="196">
        <f t="shared" ref="AF6:AF12" si="5">(AE6-AD6)/AD6</f>
        <v>0.15483623404518074</v>
      </c>
      <c r="AG6" s="72">
        <f t="shared" si="0"/>
        <v>4.1407330598164864E-2</v>
      </c>
      <c r="AH6" s="197">
        <f t="shared" si="1"/>
        <v>3.8690435759656361E-2</v>
      </c>
      <c r="AI6" s="197">
        <f t="shared" si="2"/>
        <v>0.12464308529290961</v>
      </c>
      <c r="AJ6" s="198">
        <f t="shared" si="3"/>
        <v>-5.4752755502303449E-2</v>
      </c>
      <c r="AK6" s="198">
        <f t="shared" si="3"/>
        <v>-9.5492035780943799E-2</v>
      </c>
      <c r="AL6" s="198">
        <f t="shared" si="3"/>
        <v>-2.0643117015558744E-2</v>
      </c>
      <c r="AM6" s="198">
        <f t="shared" si="3"/>
        <v>1.7248627551328069E-2</v>
      </c>
      <c r="AN6" s="72">
        <f t="shared" si="4"/>
        <v>5.9370177772875392E-2</v>
      </c>
      <c r="AO6" s="142"/>
    </row>
    <row r="7" spans="1:41" ht="27" customHeight="1" x14ac:dyDescent="0.2">
      <c r="A7" s="165"/>
      <c r="B7" s="216" t="s">
        <v>17</v>
      </c>
      <c r="C7" s="193">
        <v>5.4492780000000005E-2</v>
      </c>
      <c r="D7" s="193">
        <v>5.5006140000000002E-2</v>
      </c>
      <c r="E7" s="193">
        <v>4.9086540000000005E-2</v>
      </c>
      <c r="F7" s="193">
        <v>7.7948279999999995E-2</v>
      </c>
      <c r="G7" s="193">
        <v>7.7652140000000008E-2</v>
      </c>
      <c r="H7" s="193">
        <v>8.3953919999999987E-2</v>
      </c>
      <c r="I7" s="193">
        <v>9.0884039999999999E-2</v>
      </c>
      <c r="J7" s="193">
        <v>9.2860760000000001E-2</v>
      </c>
      <c r="K7" s="193">
        <v>9.9517440000000013E-2</v>
      </c>
      <c r="L7" s="193">
        <v>0.10434856000000002</v>
      </c>
      <c r="M7" s="193">
        <v>0.11081168</v>
      </c>
      <c r="N7" s="193">
        <v>0.11326664000000002</v>
      </c>
      <c r="O7" s="193">
        <v>0.11128284000000002</v>
      </c>
      <c r="P7" s="193">
        <v>0.11243478000000001</v>
      </c>
      <c r="Q7" s="193">
        <v>0.11423158</v>
      </c>
      <c r="R7" s="193">
        <v>0.11724492</v>
      </c>
      <c r="S7" s="193">
        <v>0.12139532</v>
      </c>
      <c r="T7" s="193">
        <v>0.11690836000000002</v>
      </c>
      <c r="U7" s="193">
        <v>0.12131102000000002</v>
      </c>
      <c r="V7" s="193">
        <v>0.12353491999999999</v>
      </c>
      <c r="W7" s="193">
        <v>0.12178284</v>
      </c>
      <c r="X7" s="193">
        <v>0.11855434000000001</v>
      </c>
      <c r="Y7" s="193">
        <v>0.11902077999999999</v>
      </c>
      <c r="Z7" s="193">
        <v>0.11472402000000001</v>
      </c>
      <c r="AA7" s="193">
        <v>0.10789114000000001</v>
      </c>
      <c r="AB7" s="193">
        <v>0.10392338000000001</v>
      </c>
      <c r="AC7" s="193">
        <v>0.10260882000000003</v>
      </c>
      <c r="AD7" s="194">
        <v>9.9918619999999986E-2</v>
      </c>
      <c r="AE7" s="195">
        <v>9.7898879999999994E-2</v>
      </c>
      <c r="AF7" s="196">
        <f t="shared" si="5"/>
        <v>-2.0213850031155278E-2</v>
      </c>
      <c r="AG7" s="72">
        <f t="shared" si="0"/>
        <v>-2.6218019074773929E-2</v>
      </c>
      <c r="AH7" s="197">
        <f t="shared" si="1"/>
        <v>-1.2649319142621981E-2</v>
      </c>
      <c r="AI7" s="197">
        <f t="shared" si="2"/>
        <v>-4.8959719954761609E-2</v>
      </c>
      <c r="AJ7" s="198">
        <f t="shared" si="3"/>
        <v>1.105306794771711</v>
      </c>
      <c r="AK7" s="198">
        <f t="shared" si="3"/>
        <v>0.97991623844479947</v>
      </c>
      <c r="AL7" s="198">
        <f t="shared" si="3"/>
        <v>0.90710365666791093</v>
      </c>
      <c r="AM7" s="198">
        <f t="shared" si="3"/>
        <v>0.8829800938766571</v>
      </c>
      <c r="AN7" s="72">
        <f t="shared" si="4"/>
        <v>0.8336120858579793</v>
      </c>
      <c r="AO7" s="142"/>
    </row>
    <row r="8" spans="1:41" ht="41.25" customHeight="1" x14ac:dyDescent="0.2">
      <c r="A8" s="165"/>
      <c r="B8" s="216" t="s">
        <v>18</v>
      </c>
      <c r="C8" s="193">
        <v>2.0252364160000001E-2</v>
      </c>
      <c r="D8" s="193">
        <v>2.0431479440000001E-2</v>
      </c>
      <c r="E8" s="193">
        <v>1.2515506975999999E-2</v>
      </c>
      <c r="F8" s="193">
        <v>1.1078936720000002E-2</v>
      </c>
      <c r="G8" s="193">
        <v>1.3948996640000001E-2</v>
      </c>
      <c r="H8" s="193">
        <v>1.1074060688000003E-2</v>
      </c>
      <c r="I8" s="193">
        <v>1.2170946832000002E-2</v>
      </c>
      <c r="J8" s="193">
        <v>1.0230521039999999E-2</v>
      </c>
      <c r="K8" s="193">
        <v>1.1386421279999998E-2</v>
      </c>
      <c r="L8" s="193">
        <v>1.2990591488000001E-2</v>
      </c>
      <c r="M8" s="193">
        <v>1.1157619248E-2</v>
      </c>
      <c r="N8" s="193">
        <v>1.1217660912000001E-2</v>
      </c>
      <c r="O8" s="193">
        <v>1.1435380832000002E-2</v>
      </c>
      <c r="P8" s="193">
        <v>1.0862385408000002E-2</v>
      </c>
      <c r="Q8" s="193">
        <v>9.3230170239999993E-3</v>
      </c>
      <c r="R8" s="193">
        <v>9.1566476000000015E-3</v>
      </c>
      <c r="S8" s="193">
        <v>9.553024119999998E-3</v>
      </c>
      <c r="T8" s="193">
        <v>9.3796145800000008E-3</v>
      </c>
      <c r="U8" s="193">
        <v>9.4050495400000017E-3</v>
      </c>
      <c r="V8" s="193">
        <v>9.7097987599999991E-3</v>
      </c>
      <c r="W8" s="193">
        <v>9.8966828000000007E-3</v>
      </c>
      <c r="X8" s="193">
        <v>1.0959019440000002E-2</v>
      </c>
      <c r="Y8" s="193">
        <v>1.0673395600000003E-2</v>
      </c>
      <c r="Z8" s="193">
        <v>1.1247781600000003E-2</v>
      </c>
      <c r="AA8" s="193">
        <v>1.0904337599999999E-2</v>
      </c>
      <c r="AB8" s="193">
        <v>1.029075456E-2</v>
      </c>
      <c r="AC8" s="193">
        <v>1.0703275520000001E-2</v>
      </c>
      <c r="AD8" s="194">
        <v>1.068710512E-2</v>
      </c>
      <c r="AE8" s="195">
        <v>1.068710512E-2</v>
      </c>
      <c r="AF8" s="196">
        <f t="shared" si="5"/>
        <v>0</v>
      </c>
      <c r="AG8" s="72">
        <f t="shared" si="0"/>
        <v>-1.5107898483772983E-3</v>
      </c>
      <c r="AH8" s="197">
        <f t="shared" si="1"/>
        <v>4.0086560960598878E-2</v>
      </c>
      <c r="AI8" s="197">
        <f t="shared" si="2"/>
        <v>-1.8438724787831044E-2</v>
      </c>
      <c r="AJ8" s="198">
        <f t="shared" si="3"/>
        <v>-0.44461883505851385</v>
      </c>
      <c r="AK8" s="198">
        <f t="shared" si="3"/>
        <v>-0.46157705274049354</v>
      </c>
      <c r="AL8" s="198">
        <f t="shared" si="3"/>
        <v>-0.4918739126602788</v>
      </c>
      <c r="AM8" s="198">
        <f t="shared" si="3"/>
        <v>-0.47150488528446444</v>
      </c>
      <c r="AN8" s="72">
        <f t="shared" si="4"/>
        <v>-0.47230333033869371</v>
      </c>
      <c r="AO8" s="142"/>
    </row>
    <row r="9" spans="1:41" ht="12.75" customHeight="1" x14ac:dyDescent="0.2">
      <c r="A9" s="166"/>
      <c r="B9" s="57" t="s">
        <v>11</v>
      </c>
      <c r="C9" s="22">
        <f>C5+C6+C7+C8</f>
        <v>0.10942128946241653</v>
      </c>
      <c r="D9" s="22">
        <f>D5+D6+D7+D8</f>
        <v>0.11277785307715975</v>
      </c>
      <c r="E9" s="22">
        <f>E5+E6+E7+E8</f>
        <v>8.4665557955153903E-2</v>
      </c>
      <c r="F9" s="22">
        <f>F5+F6+F7+F8</f>
        <v>0.11013949116199388</v>
      </c>
      <c r="G9" s="22">
        <f t="shared" ref="G9:AD9" si="6">G5+G6+G7+G8</f>
        <v>0.11148084133637455</v>
      </c>
      <c r="H9" s="22">
        <f t="shared" si="6"/>
        <v>0.11204679174087</v>
      </c>
      <c r="I9" s="22">
        <f t="shared" si="6"/>
        <v>0.12100483110390324</v>
      </c>
      <c r="J9" s="22">
        <f t="shared" si="6"/>
        <v>0.12184474355540775</v>
      </c>
      <c r="K9" s="22">
        <f t="shared" si="6"/>
        <v>0.13227347919540777</v>
      </c>
      <c r="L9" s="22">
        <f t="shared" si="6"/>
        <v>0.13437417293815102</v>
      </c>
      <c r="M9" s="22">
        <f t="shared" si="6"/>
        <v>0.14238873281464645</v>
      </c>
      <c r="N9" s="22">
        <f t="shared" si="6"/>
        <v>0.15407899831592745</v>
      </c>
      <c r="O9" s="22">
        <f t="shared" si="6"/>
        <v>0.16649273691085195</v>
      </c>
      <c r="P9" s="22">
        <f t="shared" si="6"/>
        <v>0.173751819808</v>
      </c>
      <c r="Q9" s="22">
        <f t="shared" si="6"/>
        <v>0.18167898881390937</v>
      </c>
      <c r="R9" s="22">
        <f t="shared" si="6"/>
        <v>0.18402153867800003</v>
      </c>
      <c r="S9" s="22">
        <f t="shared" si="6"/>
        <v>0.19265550987999999</v>
      </c>
      <c r="T9" s="22">
        <f t="shared" si="6"/>
        <v>0.18913687198000001</v>
      </c>
      <c r="U9" s="22">
        <f t="shared" si="6"/>
        <v>0.19774918954000004</v>
      </c>
      <c r="V9" s="22">
        <f t="shared" si="6"/>
        <v>0.20274438016000002</v>
      </c>
      <c r="W9" s="22">
        <f t="shared" si="6"/>
        <v>0.20323192554000002</v>
      </c>
      <c r="X9" s="22">
        <f t="shared" si="6"/>
        <v>0.19866265296999999</v>
      </c>
      <c r="Y9" s="22">
        <f t="shared" si="6"/>
        <v>0.2171850666</v>
      </c>
      <c r="Z9" s="22">
        <f t="shared" si="6"/>
        <v>0.22304232530000001</v>
      </c>
      <c r="AA9" s="22">
        <f t="shared" si="6"/>
        <v>0.23424890320000002</v>
      </c>
      <c r="AB9" s="22">
        <f t="shared" si="6"/>
        <v>0.25947376085000001</v>
      </c>
      <c r="AC9" s="22">
        <f t="shared" si="6"/>
        <v>0.25957012892000003</v>
      </c>
      <c r="AD9" s="22">
        <f t="shared" si="6"/>
        <v>0.27412985641999993</v>
      </c>
      <c r="AE9" s="79">
        <f t="shared" ref="AE9" si="7">AE5+AE6+AE7+AE8</f>
        <v>0.27161704811999998</v>
      </c>
      <c r="AF9" s="200">
        <f t="shared" si="5"/>
        <v>-9.1664889509518507E-3</v>
      </c>
      <c r="AG9" s="67">
        <f t="shared" si="0"/>
        <v>5.6091691137878312E-2</v>
      </c>
      <c r="AH9" s="31">
        <f t="shared" si="1"/>
        <v>3.7139813168133342E-4</v>
      </c>
      <c r="AI9" s="31">
        <f t="shared" si="2"/>
        <v>0.10809538646326522</v>
      </c>
      <c r="AJ9" s="20">
        <f t="shared" si="3"/>
        <v>1.0383814374314193</v>
      </c>
      <c r="AK9" s="20">
        <f t="shared" si="3"/>
        <v>1.1407982336057068</v>
      </c>
      <c r="AL9" s="20">
        <f t="shared" si="3"/>
        <v>1.3713279392409532</v>
      </c>
      <c r="AM9" s="20">
        <f t="shared" si="3"/>
        <v>1.3722086460071912</v>
      </c>
      <c r="AN9" s="67">
        <f t="shared" si="4"/>
        <v>1.5052698406936309</v>
      </c>
      <c r="AO9" s="142"/>
    </row>
    <row r="10" spans="1:41" s="6" customFormat="1" ht="22.15" customHeight="1" x14ac:dyDescent="0.2">
      <c r="A10" s="183" t="s">
        <v>33</v>
      </c>
      <c r="B10" s="184"/>
      <c r="C10" s="22">
        <v>10.8858775536468</v>
      </c>
      <c r="D10" s="22">
        <v>13.624468447319789</v>
      </c>
      <c r="E10" s="22">
        <v>9.3244511264597687</v>
      </c>
      <c r="F10" s="22">
        <v>7.3208388251596475</v>
      </c>
      <c r="G10" s="22">
        <v>4.1883287022647382</v>
      </c>
      <c r="H10" s="22">
        <v>4.5821339693616272</v>
      </c>
      <c r="I10" s="22">
        <v>4.8517983113864203</v>
      </c>
      <c r="J10" s="22">
        <v>4.9363403252440659</v>
      </c>
      <c r="K10" s="22">
        <v>4.2006329529141553</v>
      </c>
      <c r="L10" s="22">
        <v>2.3020390352584492</v>
      </c>
      <c r="M10" s="22">
        <v>1.7155798702718488</v>
      </c>
      <c r="N10" s="22">
        <v>1.0807590157132183</v>
      </c>
      <c r="O10" s="22">
        <v>0.93011439366014725</v>
      </c>
      <c r="P10" s="22">
        <v>0.9758951180155907</v>
      </c>
      <c r="Q10" s="22">
        <v>1.4122962136153314</v>
      </c>
      <c r="R10" s="22">
        <v>1.6056680799266398</v>
      </c>
      <c r="S10" s="22">
        <v>1.4360744803945862</v>
      </c>
      <c r="T10" s="22">
        <v>1.0992493495236524</v>
      </c>
      <c r="U10" s="22">
        <v>1.0712591854523685</v>
      </c>
      <c r="V10" s="22">
        <v>0.93198576211297568</v>
      </c>
      <c r="W10" s="22">
        <v>1.0009424539024385</v>
      </c>
      <c r="X10" s="22">
        <v>0.6361174509066353</v>
      </c>
      <c r="Y10" s="22">
        <v>0.51734879606229278</v>
      </c>
      <c r="Z10" s="22">
        <v>0.43064723706341518</v>
      </c>
      <c r="AA10" s="22">
        <v>5.5386464999999996E-2</v>
      </c>
      <c r="AB10" s="22">
        <v>5.5371670199999994E-2</v>
      </c>
      <c r="AC10" s="22">
        <v>5.5366482299999999E-2</v>
      </c>
      <c r="AD10" s="201">
        <v>5.5372967999999995E-2</v>
      </c>
      <c r="AE10" s="202">
        <v>5.5366280549999994E-2</v>
      </c>
      <c r="AF10" s="200">
        <f t="shared" si="5"/>
        <v>-1.207710231461824E-4</v>
      </c>
      <c r="AG10" s="67">
        <f t="shared" si="0"/>
        <v>1.171412690597464E-4</v>
      </c>
      <c r="AH10" s="31">
        <f t="shared" si="1"/>
        <v>-9.3692315605732205E-5</v>
      </c>
      <c r="AI10" s="31">
        <f t="shared" si="2"/>
        <v>-3.607867012274062E-4</v>
      </c>
      <c r="AJ10" s="20">
        <f t="shared" si="3"/>
        <v>-0.96043982352905055</v>
      </c>
      <c r="AK10" s="20">
        <f t="shared" si="3"/>
        <v>-0.9949120808380354</v>
      </c>
      <c r="AL10" s="20">
        <f t="shared" si="3"/>
        <v>-0.99491343992001358</v>
      </c>
      <c r="AM10" s="20">
        <f t="shared" si="3"/>
        <v>-0.99491391649160588</v>
      </c>
      <c r="AN10" s="67">
        <f t="shared" si="4"/>
        <v>-0.99491332070132921</v>
      </c>
      <c r="AO10" s="142"/>
    </row>
    <row r="11" spans="1:41" ht="15.75" customHeight="1" x14ac:dyDescent="0.2">
      <c r="A11" s="217" t="s">
        <v>0</v>
      </c>
      <c r="B11" s="217"/>
      <c r="C11" s="193">
        <v>6.1238230000000005E-3</v>
      </c>
      <c r="D11" s="193">
        <v>6.1238230000000005E-3</v>
      </c>
      <c r="E11" s="193">
        <v>3.500244E-3</v>
      </c>
      <c r="F11" s="193">
        <v>6.3111140000000005E-3</v>
      </c>
      <c r="G11" s="193">
        <v>2.8324140000000005E-3</v>
      </c>
      <c r="H11" s="193">
        <v>6.2977160000000009E-3</v>
      </c>
      <c r="I11" s="193">
        <v>3.3202220000000003E-3</v>
      </c>
      <c r="J11" s="193">
        <v>5.5372323999999997E-3</v>
      </c>
      <c r="K11" s="193">
        <v>1.9041448000000002E-2</v>
      </c>
      <c r="L11" s="193">
        <v>7.9400600000000005E-3</v>
      </c>
      <c r="M11" s="193">
        <v>2.5211320000000001E-3</v>
      </c>
      <c r="N11" s="193">
        <v>1.4032268000000001E-2</v>
      </c>
      <c r="O11" s="193">
        <v>4.8502939999999998E-3</v>
      </c>
      <c r="P11" s="193">
        <v>7.8164840000000003E-3</v>
      </c>
      <c r="Q11" s="193">
        <v>7.7348579999999998E-3</v>
      </c>
      <c r="R11" s="193">
        <v>3.2758212000000002E-2</v>
      </c>
      <c r="S11" s="193">
        <v>2.5273260000000002E-2</v>
      </c>
      <c r="T11" s="193">
        <v>5.2156029999999999E-2</v>
      </c>
      <c r="U11" s="193">
        <v>7.4033855999999995E-2</v>
      </c>
      <c r="V11" s="193">
        <v>7.619910399999999E-2</v>
      </c>
      <c r="W11" s="193">
        <v>7.2410498000000004E-2</v>
      </c>
      <c r="X11" s="193">
        <v>4.8523166000000006E-2</v>
      </c>
      <c r="Y11" s="193">
        <v>6.4255575000000016E-3</v>
      </c>
      <c r="Z11" s="193">
        <v>4.2554889999999995E-3</v>
      </c>
      <c r="AA11" s="193">
        <v>9.4209870000000005E-3</v>
      </c>
      <c r="AB11" s="193">
        <v>6.844952700000001E-2</v>
      </c>
      <c r="AC11" s="193">
        <v>6.3751535999999998E-2</v>
      </c>
      <c r="AD11" s="194">
        <v>8.7555362999999997E-2</v>
      </c>
      <c r="AE11" s="195">
        <v>0.120410298</v>
      </c>
      <c r="AF11" s="196">
        <f t="shared" si="5"/>
        <v>0.37524754480202432</v>
      </c>
      <c r="AG11" s="72">
        <f t="shared" si="0"/>
        <v>0.37338436833898403</v>
      </c>
      <c r="AH11" s="197">
        <f t="shared" si="1"/>
        <v>-6.8634382236125779E-2</v>
      </c>
      <c r="AI11" s="197">
        <f t="shared" si="2"/>
        <v>5.766969957606352</v>
      </c>
      <c r="AJ11" s="198">
        <f t="shared" si="3"/>
        <v>-0.30509275006805403</v>
      </c>
      <c r="AK11" s="198">
        <f t="shared" si="3"/>
        <v>0.53841595356364802</v>
      </c>
      <c r="AL11" s="198">
        <f t="shared" si="3"/>
        <v>10.177580900035812</v>
      </c>
      <c r="AM11" s="198">
        <f t="shared" si="3"/>
        <v>9.410414540067535</v>
      </c>
      <c r="AN11" s="72">
        <f t="shared" si="4"/>
        <v>13.297500597257626</v>
      </c>
      <c r="AO11" s="142"/>
    </row>
    <row r="12" spans="1:41" ht="16.5" thickBot="1" x14ac:dyDescent="0.3">
      <c r="A12" s="182" t="s">
        <v>12</v>
      </c>
      <c r="B12" s="182"/>
      <c r="C12" s="58">
        <f t="shared" ref="C12:H12" si="8">C9+C10+C11</f>
        <v>11.001422666109216</v>
      </c>
      <c r="D12" s="58">
        <f t="shared" si="8"/>
        <v>13.743370123396948</v>
      </c>
      <c r="E12" s="58">
        <f t="shared" si="8"/>
        <v>9.4126169284149217</v>
      </c>
      <c r="F12" s="58">
        <f t="shared" si="8"/>
        <v>7.4372894303216412</v>
      </c>
      <c r="G12" s="58">
        <f t="shared" si="8"/>
        <v>4.3026419576011126</v>
      </c>
      <c r="H12" s="58">
        <f t="shared" si="8"/>
        <v>4.7004784771024966</v>
      </c>
      <c r="I12" s="58">
        <f t="shared" ref="I12:AD12" si="9">I9+I10+I11</f>
        <v>4.9761233644903236</v>
      </c>
      <c r="J12" s="58">
        <f t="shared" si="9"/>
        <v>5.0637223011994736</v>
      </c>
      <c r="K12" s="58">
        <f t="shared" si="9"/>
        <v>4.351947880109563</v>
      </c>
      <c r="L12" s="58">
        <f t="shared" si="9"/>
        <v>2.4443532681966005</v>
      </c>
      <c r="M12" s="58">
        <f t="shared" si="9"/>
        <v>1.8604897350864953</v>
      </c>
      <c r="N12" s="58">
        <f t="shared" si="9"/>
        <v>1.2488702820291457</v>
      </c>
      <c r="O12" s="58">
        <f t="shared" si="9"/>
        <v>1.1014574245709992</v>
      </c>
      <c r="P12" s="58">
        <f t="shared" si="9"/>
        <v>1.1574634218235906</v>
      </c>
      <c r="Q12" s="58">
        <f t="shared" si="9"/>
        <v>1.6017100604292409</v>
      </c>
      <c r="R12" s="58">
        <f t="shared" si="9"/>
        <v>1.8224478306046399</v>
      </c>
      <c r="S12" s="58">
        <f t="shared" si="9"/>
        <v>1.6540032502745863</v>
      </c>
      <c r="T12" s="58">
        <f t="shared" si="9"/>
        <v>1.3405422515036522</v>
      </c>
      <c r="U12" s="58">
        <f t="shared" si="9"/>
        <v>1.3430422309923686</v>
      </c>
      <c r="V12" s="58">
        <f t="shared" si="9"/>
        <v>1.2109292462729757</v>
      </c>
      <c r="W12" s="58">
        <f t="shared" si="9"/>
        <v>1.2765848774424384</v>
      </c>
      <c r="X12" s="58">
        <f t="shared" si="9"/>
        <v>0.88330326987663521</v>
      </c>
      <c r="Y12" s="58">
        <f t="shared" si="9"/>
        <v>0.74095942016229277</v>
      </c>
      <c r="Z12" s="58">
        <f t="shared" si="9"/>
        <v>0.65794505136341508</v>
      </c>
      <c r="AA12" s="58">
        <f t="shared" si="9"/>
        <v>0.29905635520000001</v>
      </c>
      <c r="AB12" s="58">
        <f t="shared" si="9"/>
        <v>0.38329495805000002</v>
      </c>
      <c r="AC12" s="58">
        <f t="shared" si="9"/>
        <v>0.37868814722000005</v>
      </c>
      <c r="AD12" s="58">
        <f t="shared" si="9"/>
        <v>0.41705818741999989</v>
      </c>
      <c r="AE12" s="120">
        <f t="shared" ref="AE12" si="10">AE9+AE10+AE11</f>
        <v>0.44739362666999993</v>
      </c>
      <c r="AF12" s="124">
        <f t="shared" si="5"/>
        <v>7.2736707167076017E-2</v>
      </c>
      <c r="AG12" s="122">
        <f t="shared" si="0"/>
        <v>0.10132358375005768</v>
      </c>
      <c r="AH12" s="123">
        <f t="shared" si="1"/>
        <v>-1.2018970594961558E-2</v>
      </c>
      <c r="AI12" s="123">
        <f t="shared" si="2"/>
        <v>0.26627687603142441</v>
      </c>
      <c r="AJ12" s="123">
        <f t="shared" si="3"/>
        <v>-0.94019454834779981</v>
      </c>
      <c r="AK12" s="123">
        <f t="shared" si="3"/>
        <v>-0.97281657433985635</v>
      </c>
      <c r="AL12" s="123">
        <f t="shared" si="3"/>
        <v>-0.965159509848597</v>
      </c>
      <c r="AM12" s="123">
        <f t="shared" si="3"/>
        <v>-0.96557825667524078</v>
      </c>
      <c r="AN12" s="122">
        <f t="shared" si="4"/>
        <v>-0.96209052228265146</v>
      </c>
      <c r="AO12" s="143"/>
    </row>
    <row r="13" spans="1:41" x14ac:dyDescent="0.2">
      <c r="A13" s="7" t="s">
        <v>34</v>
      </c>
      <c r="B13" s="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14"/>
      <c r="AE13" s="14"/>
      <c r="AF13" s="14"/>
      <c r="AG13" s="14"/>
      <c r="AH13" s="14"/>
      <c r="AI13" s="14"/>
      <c r="AJ13" s="12"/>
      <c r="AK13" s="12"/>
    </row>
    <row r="15" spans="1:41" ht="15.75" x14ac:dyDescent="0.25">
      <c r="A15" s="1" t="s">
        <v>36</v>
      </c>
    </row>
    <row r="17" spans="1:31" ht="15" customHeight="1" x14ac:dyDescent="0.2">
      <c r="A17" s="137" t="s">
        <v>1</v>
      </c>
      <c r="B17" s="137" t="s">
        <v>2</v>
      </c>
      <c r="C17" s="137" t="s">
        <v>8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</row>
    <row r="18" spans="1:31" x14ac:dyDescent="0.2">
      <c r="A18" s="137"/>
      <c r="B18" s="137"/>
      <c r="C18" s="205">
        <v>1990</v>
      </c>
      <c r="D18" s="205">
        <v>1991</v>
      </c>
      <c r="E18" s="205">
        <v>1992</v>
      </c>
      <c r="F18" s="205">
        <v>1993</v>
      </c>
      <c r="G18" s="205">
        <v>1994</v>
      </c>
      <c r="H18" s="205">
        <v>1995</v>
      </c>
      <c r="I18" s="205">
        <v>1996</v>
      </c>
      <c r="J18" s="205">
        <v>1997</v>
      </c>
      <c r="K18" s="205">
        <v>1998</v>
      </c>
      <c r="L18" s="205">
        <v>1999</v>
      </c>
      <c r="M18" s="205">
        <v>2000</v>
      </c>
      <c r="N18" s="205">
        <v>2001</v>
      </c>
      <c r="O18" s="205">
        <v>2002</v>
      </c>
      <c r="P18" s="205">
        <v>2003</v>
      </c>
      <c r="Q18" s="205">
        <v>2004</v>
      </c>
      <c r="R18" s="218">
        <v>2005</v>
      </c>
      <c r="S18" s="218">
        <v>2006</v>
      </c>
      <c r="T18" s="218">
        <v>2007</v>
      </c>
      <c r="U18" s="218">
        <v>2008</v>
      </c>
      <c r="V18" s="218">
        <v>2009</v>
      </c>
      <c r="W18" s="218">
        <v>2010</v>
      </c>
      <c r="X18" s="218">
        <v>2011</v>
      </c>
      <c r="Y18" s="218">
        <v>2012</v>
      </c>
      <c r="Z18" s="218">
        <v>2013</v>
      </c>
      <c r="AA18" s="218">
        <v>2014</v>
      </c>
      <c r="AB18" s="218">
        <v>2015</v>
      </c>
      <c r="AC18" s="218">
        <v>2016</v>
      </c>
      <c r="AD18" s="219">
        <v>2017</v>
      </c>
      <c r="AE18" s="219">
        <v>2018</v>
      </c>
    </row>
    <row r="19" spans="1:31" ht="27" customHeight="1" x14ac:dyDescent="0.2">
      <c r="A19" s="138" t="s">
        <v>3</v>
      </c>
      <c r="B19" s="211" t="s">
        <v>9</v>
      </c>
      <c r="C19" s="198">
        <f t="shared" ref="C19:C26" si="11">C5/C$12</f>
        <v>1.0147996617194206E-3</v>
      </c>
      <c r="D19" s="198">
        <f t="shared" ref="D19:AA26" si="12">D5/D$12</f>
        <v>1.0865020636080496E-3</v>
      </c>
      <c r="E19" s="198">
        <f t="shared" si="12"/>
        <v>1.1891421997861846E-3</v>
      </c>
      <c r="F19" s="198">
        <f t="shared" si="12"/>
        <v>1.4849092674778951E-3</v>
      </c>
      <c r="G19" s="198">
        <f t="shared" si="12"/>
        <v>1.9829072658317987E-3</v>
      </c>
      <c r="H19" s="198">
        <f t="shared" si="12"/>
        <v>1.6487300256243702E-3</v>
      </c>
      <c r="I19" s="198">
        <f t="shared" si="12"/>
        <v>1.6760557142767394E-3</v>
      </c>
      <c r="J19" s="198">
        <f t="shared" si="12"/>
        <v>1.702771101400559E-3</v>
      </c>
      <c r="K19" s="198">
        <f t="shared" si="12"/>
        <v>2.1604670503919941E-3</v>
      </c>
      <c r="L19" s="198">
        <f t="shared" si="12"/>
        <v>2.7421813725580051E-3</v>
      </c>
      <c r="M19" s="198">
        <f t="shared" si="12"/>
        <v>5.6111462498956832E-3</v>
      </c>
      <c r="N19" s="198">
        <f t="shared" si="12"/>
        <v>1.3472063705978511E-2</v>
      </c>
      <c r="O19" s="198">
        <f t="shared" si="12"/>
        <v>2.0505813022048503E-2</v>
      </c>
      <c r="P19" s="198">
        <f t="shared" si="12"/>
        <v>2.2932024891275937E-2</v>
      </c>
      <c r="Q19" s="198">
        <f t="shared" si="12"/>
        <v>2.0598522051586708E-2</v>
      </c>
      <c r="R19" s="198">
        <f t="shared" si="12"/>
        <v>1.7775005383420237E-2</v>
      </c>
      <c r="S19" s="198">
        <f t="shared" si="12"/>
        <v>2.2594078937750565E-2</v>
      </c>
      <c r="T19" s="198">
        <f t="shared" si="12"/>
        <v>2.8972037215862556E-2</v>
      </c>
      <c r="U19" s="198">
        <f t="shared" si="12"/>
        <v>3.3708470929129888E-2</v>
      </c>
      <c r="V19" s="198">
        <f t="shared" si="12"/>
        <v>4.3689059590252849E-2</v>
      </c>
      <c r="W19" s="198">
        <f t="shared" si="12"/>
        <v>4.1640161135620912E-2</v>
      </c>
      <c r="X19" s="198">
        <f t="shared" si="12"/>
        <v>5.6413829427982842E-2</v>
      </c>
      <c r="Y19" s="198">
        <f t="shared" si="12"/>
        <v>8.8504927821332374E-2</v>
      </c>
      <c r="Z19" s="198">
        <f t="shared" si="12"/>
        <v>0.11375715927173821</v>
      </c>
      <c r="AA19" s="198">
        <f t="shared" si="12"/>
        <v>0.31494639174951061</v>
      </c>
      <c r="AB19" s="198">
        <f t="shared" ref="AB19:AC26" si="13">AB5/AB$12</f>
        <v>0.31890082932960195</v>
      </c>
      <c r="AC19" s="198">
        <f t="shared" si="13"/>
        <v>0.32306419120354946</v>
      </c>
      <c r="AD19" s="198">
        <f t="shared" ref="AD19:AE19" si="14">AD5/AD$12</f>
        <v>0.33236685954424366</v>
      </c>
      <c r="AE19" s="198">
        <f t="shared" si="14"/>
        <v>0.30010847718006456</v>
      </c>
    </row>
    <row r="20" spans="1:31" ht="40.5" customHeight="1" x14ac:dyDescent="0.2">
      <c r="A20" s="139"/>
      <c r="B20" s="211" t="s">
        <v>16</v>
      </c>
      <c r="C20" s="198">
        <f t="shared" si="11"/>
        <v>2.1371695294324865E-3</v>
      </c>
      <c r="D20" s="198">
        <f t="shared" ref="D20:R20" si="15">D6/D$12</f>
        <v>1.6304613377916622E-3</v>
      </c>
      <c r="E20" s="198">
        <f t="shared" si="15"/>
        <v>1.2611339725638764E-3</v>
      </c>
      <c r="F20" s="198">
        <f t="shared" si="15"/>
        <v>1.353796236696741E-3</v>
      </c>
      <c r="G20" s="198">
        <f t="shared" si="15"/>
        <v>2.6374410904274862E-3</v>
      </c>
      <c r="H20" s="198">
        <f t="shared" si="15"/>
        <v>1.9719250067886012E-3</v>
      </c>
      <c r="I20" s="198">
        <f t="shared" si="15"/>
        <v>1.9311386732244924E-3</v>
      </c>
      <c r="J20" s="198">
        <f t="shared" si="15"/>
        <v>2.0007223763056567E-3</v>
      </c>
      <c r="K20" s="198">
        <f t="shared" si="15"/>
        <v>2.7498899906647028E-3</v>
      </c>
      <c r="L20" s="198">
        <f t="shared" si="15"/>
        <v>4.2269509831424096E-3</v>
      </c>
      <c r="M20" s="198">
        <f t="shared" si="15"/>
        <v>5.3641540603192256E-3</v>
      </c>
      <c r="N20" s="198">
        <f t="shared" si="15"/>
        <v>1.0225111116567841E-2</v>
      </c>
      <c r="O20" s="198">
        <f t="shared" si="15"/>
        <v>1.9236545694995371E-2</v>
      </c>
      <c r="P20" s="198">
        <f t="shared" si="15"/>
        <v>2.0658686874378294E-2</v>
      </c>
      <c r="Q20" s="198">
        <f t="shared" si="15"/>
        <v>1.5690437620885258E-2</v>
      </c>
      <c r="R20" s="198">
        <f t="shared" si="15"/>
        <v>1.3841795992388269E-2</v>
      </c>
      <c r="S20" s="198">
        <f t="shared" si="12"/>
        <v>1.4713686781425503E-2</v>
      </c>
      <c r="T20" s="198">
        <f t="shared" si="12"/>
        <v>1.7911153022642779E-2</v>
      </c>
      <c r="U20" s="198">
        <f t="shared" si="12"/>
        <v>1.6202930554105304E-2</v>
      </c>
      <c r="V20" s="198">
        <f t="shared" si="12"/>
        <v>1.3704600372876767E-2</v>
      </c>
      <c r="W20" s="198">
        <f t="shared" si="12"/>
        <v>1.4409698144673065E-2</v>
      </c>
      <c r="X20" s="198">
        <f t="shared" si="12"/>
        <v>2.1871054018285381E-2</v>
      </c>
      <c r="Y20" s="198">
        <f t="shared" si="12"/>
        <v>2.9572916415855174E-2</v>
      </c>
      <c r="Z20" s="198">
        <f t="shared" si="12"/>
        <v>3.3778753490045312E-2</v>
      </c>
      <c r="AA20" s="198">
        <f t="shared" si="12"/>
        <v>7.1112702439570158E-2</v>
      </c>
      <c r="AB20" s="198">
        <f t="shared" si="13"/>
        <v>6.0075265292157162E-2</v>
      </c>
      <c r="AC20" s="198">
        <f t="shared" si="13"/>
        <v>6.3158706116315494E-2</v>
      </c>
      <c r="AD20" s="198">
        <f t="shared" ref="AD20" si="16">AD6/AD$12</f>
        <v>5.9722628763349286E-2</v>
      </c>
      <c r="AE20" s="198">
        <f>AE6/AE$12</f>
        <v>6.4293367820406649E-2</v>
      </c>
    </row>
    <row r="21" spans="1:31" ht="27.75" customHeight="1" x14ac:dyDescent="0.2">
      <c r="A21" s="139"/>
      <c r="B21" s="211" t="s">
        <v>17</v>
      </c>
      <c r="C21" s="198">
        <f t="shared" si="11"/>
        <v>4.9532484710245227E-3</v>
      </c>
      <c r="D21" s="198">
        <f t="shared" si="12"/>
        <v>4.0023763826571631E-3</v>
      </c>
      <c r="E21" s="198">
        <f t="shared" si="12"/>
        <v>5.2149726662961251E-3</v>
      </c>
      <c r="F21" s="198">
        <f t="shared" si="12"/>
        <v>1.048073773789236E-2</v>
      </c>
      <c r="G21" s="198">
        <f t="shared" si="12"/>
        <v>1.8047548637603592E-2</v>
      </c>
      <c r="H21" s="198">
        <f t="shared" si="12"/>
        <v>1.7860717884140058E-2</v>
      </c>
      <c r="I21" s="198">
        <f t="shared" si="12"/>
        <v>1.8264024692102612E-2</v>
      </c>
      <c r="J21" s="198">
        <f t="shared" si="12"/>
        <v>1.8338438499679085E-2</v>
      </c>
      <c r="K21" s="198">
        <f t="shared" si="12"/>
        <v>2.2867332684483942E-2</v>
      </c>
      <c r="L21" s="198">
        <f t="shared" si="12"/>
        <v>4.268963956956455E-2</v>
      </c>
      <c r="M21" s="198">
        <f t="shared" si="12"/>
        <v>5.9560489859326361E-2</v>
      </c>
      <c r="N21" s="198">
        <f t="shared" si="12"/>
        <v>9.0695280070213602E-2</v>
      </c>
      <c r="O21" s="198">
        <f t="shared" si="12"/>
        <v>0.10103235723645242</v>
      </c>
      <c r="P21" s="198">
        <f t="shared" si="12"/>
        <v>9.7138948739182038E-2</v>
      </c>
      <c r="Q21" s="198">
        <f t="shared" si="12"/>
        <v>7.1318513145498488E-2</v>
      </c>
      <c r="R21" s="198">
        <f t="shared" si="12"/>
        <v>6.433375926108198E-2</v>
      </c>
      <c r="S21" s="198">
        <f t="shared" si="12"/>
        <v>7.3394849725867697E-2</v>
      </c>
      <c r="T21" s="198">
        <f t="shared" si="12"/>
        <v>8.7209754014740584E-2</v>
      </c>
      <c r="U21" s="198">
        <f t="shared" si="12"/>
        <v>9.032554390368186E-2</v>
      </c>
      <c r="V21" s="198">
        <f t="shared" si="12"/>
        <v>0.10201662927889342</v>
      </c>
      <c r="W21" s="198">
        <f t="shared" si="12"/>
        <v>9.5397370086338987E-2</v>
      </c>
      <c r="X21" s="198">
        <f t="shared" si="12"/>
        <v>0.13421702833338053</v>
      </c>
      <c r="Y21" s="198">
        <f t="shared" si="12"/>
        <v>0.16063063207149833</v>
      </c>
      <c r="Z21" s="198">
        <f t="shared" si="12"/>
        <v>0.17436717513455746</v>
      </c>
      <c r="AA21" s="198">
        <f t="shared" si="12"/>
        <v>0.36077193520213147</v>
      </c>
      <c r="AB21" s="198">
        <f t="shared" si="13"/>
        <v>0.27113161239768624</v>
      </c>
      <c r="AC21" s="198">
        <f t="shared" si="13"/>
        <v>0.27095862585947039</v>
      </c>
      <c r="AD21" s="198">
        <f t="shared" ref="AD21:AE21" si="17">AD7/AD$12</f>
        <v>0.23957956710576836</v>
      </c>
      <c r="AE21" s="198">
        <f t="shared" si="17"/>
        <v>0.21882046181272663</v>
      </c>
    </row>
    <row r="22" spans="1:31" ht="37.5" customHeight="1" x14ac:dyDescent="0.2">
      <c r="A22" s="139"/>
      <c r="B22" s="211" t="s">
        <v>18</v>
      </c>
      <c r="C22" s="198">
        <f t="shared" si="11"/>
        <v>1.8408859267255561E-3</v>
      </c>
      <c r="D22" s="198">
        <f t="shared" si="12"/>
        <v>1.4866425961429287E-3</v>
      </c>
      <c r="E22" s="198">
        <f t="shared" si="12"/>
        <v>1.3296522179945553E-3</v>
      </c>
      <c r="F22" s="198">
        <f t="shared" si="12"/>
        <v>1.4896471118673231E-3</v>
      </c>
      <c r="G22" s="198">
        <f t="shared" si="12"/>
        <v>3.2419608179010788E-3</v>
      </c>
      <c r="H22" s="198">
        <f t="shared" si="12"/>
        <v>2.3559432815074511E-3</v>
      </c>
      <c r="I22" s="198">
        <f t="shared" si="12"/>
        <v>2.4458691918395805E-3</v>
      </c>
      <c r="J22" s="198">
        <f t="shared" si="12"/>
        <v>2.020355863033136E-3</v>
      </c>
      <c r="K22" s="198">
        <f t="shared" si="12"/>
        <v>2.6163965179916947E-3</v>
      </c>
      <c r="L22" s="198">
        <f t="shared" si="12"/>
        <v>5.3145311101386846E-3</v>
      </c>
      <c r="M22" s="198">
        <f t="shared" si="12"/>
        <v>5.9971409879782406E-3</v>
      </c>
      <c r="N22" s="198">
        <f t="shared" si="12"/>
        <v>8.9822466539709097E-3</v>
      </c>
      <c r="O22" s="198">
        <f t="shared" si="12"/>
        <v>1.0382045258312102E-2</v>
      </c>
      <c r="P22" s="198">
        <f t="shared" si="12"/>
        <v>9.3846468088695616E-3</v>
      </c>
      <c r="Q22" s="198">
        <f t="shared" si="12"/>
        <v>5.820664584888436E-3</v>
      </c>
      <c r="R22" s="198">
        <f t="shared" si="12"/>
        <v>5.0243674722705604E-3</v>
      </c>
      <c r="S22" s="198">
        <f t="shared" si="12"/>
        <v>5.7756985171668017E-3</v>
      </c>
      <c r="T22" s="198">
        <f t="shared" si="12"/>
        <v>6.9968809781855998E-3</v>
      </c>
      <c r="U22" s="198">
        <f t="shared" si="12"/>
        <v>7.0027950893626388E-3</v>
      </c>
      <c r="V22" s="198">
        <f t="shared" si="12"/>
        <v>8.0184691136043068E-3</v>
      </c>
      <c r="W22" s="198">
        <f t="shared" si="12"/>
        <v>7.7524675208650549E-3</v>
      </c>
      <c r="X22" s="198">
        <f t="shared" si="12"/>
        <v>1.2406859358202729E-2</v>
      </c>
      <c r="Y22" s="198">
        <f t="shared" si="12"/>
        <v>1.4404831505701356E-2</v>
      </c>
      <c r="Z22" s="198">
        <f t="shared" si="12"/>
        <v>1.7095320614832477E-2</v>
      </c>
      <c r="AA22" s="198">
        <f t="shared" si="12"/>
        <v>3.6462484111757135E-2</v>
      </c>
      <c r="AB22" s="198">
        <f t="shared" si="13"/>
        <v>2.6848134429823606E-2</v>
      </c>
      <c r="AC22" s="198">
        <f t="shared" si="13"/>
        <v>2.8264089062660577E-2</v>
      </c>
      <c r="AD22" s="198">
        <f t="shared" ref="AD22:AE22" si="18">AD8/AD$12</f>
        <v>2.5624973786301703E-2</v>
      </c>
      <c r="AE22" s="198">
        <f t="shared" si="18"/>
        <v>2.3887477341922148E-2</v>
      </c>
    </row>
    <row r="23" spans="1:31" x14ac:dyDescent="0.2">
      <c r="A23" s="140"/>
      <c r="B23" s="18" t="s">
        <v>11</v>
      </c>
      <c r="C23" s="20">
        <f t="shared" si="11"/>
        <v>9.9461035889019857E-3</v>
      </c>
      <c r="D23" s="20">
        <f t="shared" si="12"/>
        <v>8.2059823801998028E-3</v>
      </c>
      <c r="E23" s="20">
        <f t="shared" si="12"/>
        <v>8.9949010566407403E-3</v>
      </c>
      <c r="F23" s="20">
        <f t="shared" si="12"/>
        <v>1.4809090353934318E-2</v>
      </c>
      <c r="G23" s="20">
        <f t="shared" si="12"/>
        <v>2.5909857811763956E-2</v>
      </c>
      <c r="H23" s="20">
        <f t="shared" si="12"/>
        <v>2.3837316198060478E-2</v>
      </c>
      <c r="I23" s="20">
        <f t="shared" si="12"/>
        <v>2.4317088271443424E-2</v>
      </c>
      <c r="J23" s="20">
        <f t="shared" si="12"/>
        <v>2.4062287840418434E-2</v>
      </c>
      <c r="K23" s="20">
        <f t="shared" si="12"/>
        <v>3.0394086243532334E-2</v>
      </c>
      <c r="L23" s="20">
        <f t="shared" si="12"/>
        <v>5.4973303035403653E-2</v>
      </c>
      <c r="M23" s="20">
        <f t="shared" si="12"/>
        <v>7.653293115751951E-2</v>
      </c>
      <c r="N23" s="20">
        <f t="shared" si="12"/>
        <v>0.12337470154673086</v>
      </c>
      <c r="O23" s="20">
        <f t="shared" si="12"/>
        <v>0.15115676121180838</v>
      </c>
      <c r="P23" s="20">
        <f t="shared" si="12"/>
        <v>0.15011430731370581</v>
      </c>
      <c r="Q23" s="20">
        <f t="shared" si="12"/>
        <v>0.1134281374028589</v>
      </c>
      <c r="R23" s="20">
        <f t="shared" si="12"/>
        <v>0.10097492810916105</v>
      </c>
      <c r="S23" s="20">
        <f t="shared" si="12"/>
        <v>0.11647831396221056</v>
      </c>
      <c r="T23" s="20">
        <f t="shared" si="12"/>
        <v>0.14108982523143151</v>
      </c>
      <c r="U23" s="20">
        <f t="shared" si="12"/>
        <v>0.14723974047627969</v>
      </c>
      <c r="V23" s="20">
        <f t="shared" si="12"/>
        <v>0.16742875835562734</v>
      </c>
      <c r="W23" s="20">
        <f t="shared" si="12"/>
        <v>0.15919969688749802</v>
      </c>
      <c r="X23" s="20">
        <f t="shared" si="12"/>
        <v>0.22490877113785146</v>
      </c>
      <c r="Y23" s="20">
        <f t="shared" si="12"/>
        <v>0.29311330781438721</v>
      </c>
      <c r="Z23" s="20">
        <f t="shared" si="12"/>
        <v>0.33899840851117347</v>
      </c>
      <c r="AA23" s="20">
        <f t="shared" si="12"/>
        <v>0.78329351350296939</v>
      </c>
      <c r="AB23" s="20">
        <f t="shared" si="13"/>
        <v>0.67695584144926901</v>
      </c>
      <c r="AC23" s="20">
        <f t="shared" si="13"/>
        <v>0.68544561224199596</v>
      </c>
      <c r="AD23" s="20">
        <f t="shared" ref="AD23:AE23" si="19">AD9/AD$12</f>
        <v>0.65729402919966295</v>
      </c>
      <c r="AE23" s="20">
        <f t="shared" si="19"/>
        <v>0.60710978415511996</v>
      </c>
    </row>
    <row r="24" spans="1:31" x14ac:dyDescent="0.2">
      <c r="A24" s="133" t="s">
        <v>33</v>
      </c>
      <c r="B24" s="134"/>
      <c r="C24" s="198">
        <f t="shared" si="11"/>
        <v>0.98949725722125359</v>
      </c>
      <c r="D24" s="198">
        <f t="shared" si="12"/>
        <v>0.99134843382594062</v>
      </c>
      <c r="E24" s="198">
        <f t="shared" si="12"/>
        <v>0.99063323169043493</v>
      </c>
      <c r="F24" s="198">
        <f t="shared" si="12"/>
        <v>0.98434233247838554</v>
      </c>
      <c r="G24" s="198">
        <f t="shared" si="12"/>
        <v>0.97343184572110941</v>
      </c>
      <c r="H24" s="198">
        <f t="shared" si="12"/>
        <v>0.97482288062431033</v>
      </c>
      <c r="I24" s="198">
        <f t="shared" si="12"/>
        <v>0.97501568108397629</v>
      </c>
      <c r="J24" s="198">
        <f t="shared" si="12"/>
        <v>0.97484420187788856</v>
      </c>
      <c r="K24" s="198">
        <f t="shared" si="12"/>
        <v>0.96523052863592695</v>
      </c>
      <c r="L24" s="198">
        <f t="shared" si="12"/>
        <v>0.9417783694403763</v>
      </c>
      <c r="M24" s="198">
        <f t="shared" si="12"/>
        <v>0.92211197832386349</v>
      </c>
      <c r="N24" s="198">
        <f t="shared" si="12"/>
        <v>0.86538932927222612</v>
      </c>
      <c r="O24" s="198">
        <f t="shared" si="12"/>
        <v>0.84443971497347037</v>
      </c>
      <c r="P24" s="198">
        <f t="shared" si="12"/>
        <v>0.84313257733714131</v>
      </c>
      <c r="Q24" s="198">
        <f t="shared" si="12"/>
        <v>0.88174273765680877</v>
      </c>
      <c r="R24" s="198">
        <f t="shared" si="12"/>
        <v>0.88105022978568426</v>
      </c>
      <c r="S24" s="198">
        <f t="shared" si="12"/>
        <v>0.86824163142132815</v>
      </c>
      <c r="T24" s="198">
        <f t="shared" si="12"/>
        <v>0.82000350849863346</v>
      </c>
      <c r="U24" s="198">
        <f t="shared" si="12"/>
        <v>0.79763626245826935</v>
      </c>
      <c r="V24" s="198">
        <f t="shared" si="12"/>
        <v>0.76964510105066974</v>
      </c>
      <c r="W24" s="198">
        <f t="shared" si="12"/>
        <v>0.78407826348982523</v>
      </c>
      <c r="X24" s="198">
        <f t="shared" si="12"/>
        <v>0.72015747320337375</v>
      </c>
      <c r="Y24" s="198">
        <f t="shared" si="12"/>
        <v>0.69821474966736718</v>
      </c>
      <c r="Z24" s="198">
        <f t="shared" si="12"/>
        <v>0.6545337428574225</v>
      </c>
      <c r="AA24" s="198">
        <f t="shared" si="12"/>
        <v>0.18520410630618156</v>
      </c>
      <c r="AB24" s="198">
        <f t="shared" si="13"/>
        <v>0.14446229734328223</v>
      </c>
      <c r="AC24" s="198">
        <f t="shared" si="13"/>
        <v>0.14620600804765793</v>
      </c>
      <c r="AD24" s="198">
        <f t="shared" ref="AD24:AE24" si="20">AD10/AD$12</f>
        <v>0.13277036555150146</v>
      </c>
      <c r="AE24" s="198">
        <f t="shared" si="20"/>
        <v>0.12375294874470458</v>
      </c>
    </row>
    <row r="25" spans="1:31" ht="15" customHeight="1" x14ac:dyDescent="0.2">
      <c r="A25" s="212" t="s">
        <v>0</v>
      </c>
      <c r="B25" s="212"/>
      <c r="C25" s="198">
        <f t="shared" si="11"/>
        <v>5.5663918984450431E-4</v>
      </c>
      <c r="D25" s="198">
        <f t="shared" si="12"/>
        <v>4.4558379385960793E-4</v>
      </c>
      <c r="E25" s="198">
        <f t="shared" si="12"/>
        <v>3.7186725292446789E-4</v>
      </c>
      <c r="F25" s="198">
        <f t="shared" si="12"/>
        <v>8.4857716768016965E-4</v>
      </c>
      <c r="G25" s="198">
        <f t="shared" si="12"/>
        <v>6.5829646712671855E-4</v>
      </c>
      <c r="H25" s="198">
        <f t="shared" si="12"/>
        <v>1.3398031776292879E-3</v>
      </c>
      <c r="I25" s="198">
        <f t="shared" si="12"/>
        <v>6.6723064458030612E-4</v>
      </c>
      <c r="J25" s="198">
        <f t="shared" si="12"/>
        <v>1.0935102816930467E-3</v>
      </c>
      <c r="K25" s="198">
        <f t="shared" si="12"/>
        <v>4.3753851205406953E-3</v>
      </c>
      <c r="L25" s="198">
        <f t="shared" si="12"/>
        <v>3.2483275242199475E-3</v>
      </c>
      <c r="M25" s="198">
        <f t="shared" si="12"/>
        <v>1.3550905186170195E-3</v>
      </c>
      <c r="N25" s="198">
        <f t="shared" si="12"/>
        <v>1.1235969181043031E-2</v>
      </c>
      <c r="O25" s="198">
        <f t="shared" si="12"/>
        <v>4.4035238147213133E-3</v>
      </c>
      <c r="P25" s="198">
        <f t="shared" si="12"/>
        <v>6.7531153491529631E-3</v>
      </c>
      <c r="Q25" s="198">
        <f t="shared" si="12"/>
        <v>4.8291249403322979E-3</v>
      </c>
      <c r="R25" s="198">
        <f t="shared" si="12"/>
        <v>1.7974842105154633E-2</v>
      </c>
      <c r="S25" s="198">
        <f t="shared" si="12"/>
        <v>1.5280054616461189E-2</v>
      </c>
      <c r="T25" s="198">
        <f t="shared" si="12"/>
        <v>3.8906666269935095E-2</v>
      </c>
      <c r="U25" s="198">
        <f t="shared" si="12"/>
        <v>5.512399706545093E-2</v>
      </c>
      <c r="V25" s="198">
        <f t="shared" si="12"/>
        <v>6.2926140593702926E-2</v>
      </c>
      <c r="W25" s="198">
        <f t="shared" si="12"/>
        <v>5.6722039622676801E-2</v>
      </c>
      <c r="X25" s="198">
        <f t="shared" si="12"/>
        <v>5.4933755658774924E-2</v>
      </c>
      <c r="Y25" s="198">
        <f t="shared" si="12"/>
        <v>8.6719425182456115E-3</v>
      </c>
      <c r="Z25" s="198">
        <f t="shared" si="12"/>
        <v>6.4678486314041529E-3</v>
      </c>
      <c r="AA25" s="198">
        <f t="shared" si="12"/>
        <v>3.1502380190849062E-2</v>
      </c>
      <c r="AB25" s="198">
        <f t="shared" si="13"/>
        <v>0.17858186120744879</v>
      </c>
      <c r="AC25" s="198">
        <f t="shared" si="13"/>
        <v>0.16834837971034605</v>
      </c>
      <c r="AD25" s="198">
        <f t="shared" ref="AD25:AE25" si="21">AD11/AD$12</f>
        <v>0.20993560524883562</v>
      </c>
      <c r="AE25" s="198">
        <f t="shared" si="21"/>
        <v>0.26913726710017555</v>
      </c>
    </row>
    <row r="26" spans="1:31" ht="15" x14ac:dyDescent="0.2">
      <c r="A26" s="136" t="s">
        <v>12</v>
      </c>
      <c r="B26" s="136"/>
      <c r="C26" s="198">
        <f t="shared" si="11"/>
        <v>1</v>
      </c>
      <c r="D26" s="198">
        <f t="shared" si="12"/>
        <v>1</v>
      </c>
      <c r="E26" s="198">
        <f t="shared" si="12"/>
        <v>1</v>
      </c>
      <c r="F26" s="198">
        <f t="shared" si="12"/>
        <v>1</v>
      </c>
      <c r="G26" s="198">
        <f t="shared" si="12"/>
        <v>1</v>
      </c>
      <c r="H26" s="198">
        <f t="shared" si="12"/>
        <v>1</v>
      </c>
      <c r="I26" s="198">
        <f t="shared" si="12"/>
        <v>1</v>
      </c>
      <c r="J26" s="198">
        <f t="shared" si="12"/>
        <v>1</v>
      </c>
      <c r="K26" s="198">
        <f t="shared" si="12"/>
        <v>1</v>
      </c>
      <c r="L26" s="198">
        <f t="shared" si="12"/>
        <v>1</v>
      </c>
      <c r="M26" s="198">
        <f t="shared" si="12"/>
        <v>1</v>
      </c>
      <c r="N26" s="198">
        <f t="shared" si="12"/>
        <v>1</v>
      </c>
      <c r="O26" s="198">
        <f t="shared" si="12"/>
        <v>1</v>
      </c>
      <c r="P26" s="198">
        <f t="shared" si="12"/>
        <v>1</v>
      </c>
      <c r="Q26" s="198">
        <f t="shared" si="12"/>
        <v>1</v>
      </c>
      <c r="R26" s="198">
        <f t="shared" si="12"/>
        <v>1</v>
      </c>
      <c r="S26" s="198">
        <f t="shared" si="12"/>
        <v>1</v>
      </c>
      <c r="T26" s="198">
        <f t="shared" si="12"/>
        <v>1</v>
      </c>
      <c r="U26" s="198">
        <f t="shared" si="12"/>
        <v>1</v>
      </c>
      <c r="V26" s="198">
        <f t="shared" si="12"/>
        <v>1</v>
      </c>
      <c r="W26" s="198">
        <f t="shared" si="12"/>
        <v>1</v>
      </c>
      <c r="X26" s="198">
        <f t="shared" si="12"/>
        <v>1</v>
      </c>
      <c r="Y26" s="198">
        <f t="shared" si="12"/>
        <v>1</v>
      </c>
      <c r="Z26" s="198">
        <f t="shared" si="12"/>
        <v>1</v>
      </c>
      <c r="AA26" s="198">
        <f t="shared" si="12"/>
        <v>1</v>
      </c>
      <c r="AB26" s="198">
        <f t="shared" si="13"/>
        <v>1</v>
      </c>
      <c r="AC26" s="198">
        <f t="shared" si="13"/>
        <v>1</v>
      </c>
      <c r="AD26" s="198">
        <f t="shared" ref="AD26:AE26" si="22">AD12/AD$12</f>
        <v>1</v>
      </c>
      <c r="AE26" s="198">
        <f t="shared" si="22"/>
        <v>1</v>
      </c>
    </row>
  </sheetData>
  <mergeCells count="17">
    <mergeCell ref="C3:AE3"/>
    <mergeCell ref="AF3:AN3"/>
    <mergeCell ref="AO3:AO4"/>
    <mergeCell ref="AO5:AO12"/>
    <mergeCell ref="A25:B25"/>
    <mergeCell ref="A26:B26"/>
    <mergeCell ref="A12:B12"/>
    <mergeCell ref="A17:A18"/>
    <mergeCell ref="B17:B18"/>
    <mergeCell ref="A24:B24"/>
    <mergeCell ref="A19:A23"/>
    <mergeCell ref="C17:AE17"/>
    <mergeCell ref="A5:A9"/>
    <mergeCell ref="A10:B10"/>
    <mergeCell ref="A11:B11"/>
    <mergeCell ref="A3:A4"/>
    <mergeCell ref="B3:B4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zoomScale="90" zoomScaleNormal="90" workbookViewId="0">
      <selection activeCell="D33" sqref="D33"/>
    </sheetView>
  </sheetViews>
  <sheetFormatPr defaultRowHeight="12.75" x14ac:dyDescent="0.2"/>
  <cols>
    <col min="1" max="1" width="13.85546875" customWidth="1"/>
    <col min="2" max="2" width="26.85546875" customWidth="1"/>
    <col min="3" max="14" width="7.5703125" customWidth="1"/>
    <col min="17" max="26" width="11" customWidth="1"/>
    <col min="27" max="27" width="11.7109375" customWidth="1"/>
  </cols>
  <sheetData>
    <row r="1" spans="1:27" ht="15.75" x14ac:dyDescent="0.25">
      <c r="A1" s="1" t="s">
        <v>37</v>
      </c>
    </row>
    <row r="2" spans="1:27" ht="13.5" thickBot="1" x14ac:dyDescent="0.25"/>
    <row r="3" spans="1:27" ht="14.1" customHeight="1" x14ac:dyDescent="0.2">
      <c r="A3" s="137" t="s">
        <v>1</v>
      </c>
      <c r="B3" s="148" t="s">
        <v>2</v>
      </c>
      <c r="C3" s="137" t="s">
        <v>32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49"/>
      <c r="Q3" s="186" t="s">
        <v>5</v>
      </c>
      <c r="R3" s="160"/>
      <c r="S3" s="160"/>
      <c r="T3" s="160"/>
      <c r="U3" s="160"/>
      <c r="V3" s="160"/>
      <c r="W3" s="160"/>
      <c r="X3" s="160"/>
      <c r="Y3" s="160"/>
      <c r="Z3" s="187"/>
      <c r="AA3" s="170" t="s">
        <v>39</v>
      </c>
    </row>
    <row r="4" spans="1:27" x14ac:dyDescent="0.2">
      <c r="A4" s="137"/>
      <c r="B4" s="148"/>
      <c r="C4" s="205">
        <v>2005</v>
      </c>
      <c r="D4" s="205">
        <v>2006</v>
      </c>
      <c r="E4" s="205">
        <v>2007</v>
      </c>
      <c r="F4" s="205">
        <v>2008</v>
      </c>
      <c r="G4" s="205">
        <v>2009</v>
      </c>
      <c r="H4" s="205">
        <v>2010</v>
      </c>
      <c r="I4" s="205">
        <v>2011</v>
      </c>
      <c r="J4" s="205">
        <v>2012</v>
      </c>
      <c r="K4" s="205">
        <v>2013</v>
      </c>
      <c r="L4" s="205">
        <v>2014</v>
      </c>
      <c r="M4" s="205">
        <v>2015</v>
      </c>
      <c r="N4" s="205">
        <v>2016</v>
      </c>
      <c r="O4" s="206">
        <v>2017</v>
      </c>
      <c r="P4" s="207">
        <v>2018</v>
      </c>
      <c r="Q4" s="208" t="s">
        <v>58</v>
      </c>
      <c r="R4" s="209" t="s">
        <v>56</v>
      </c>
      <c r="S4" s="210" t="s">
        <v>50</v>
      </c>
      <c r="T4" s="210" t="s">
        <v>51</v>
      </c>
      <c r="U4" s="210" t="s">
        <v>15</v>
      </c>
      <c r="V4" s="210" t="s">
        <v>7</v>
      </c>
      <c r="W4" s="210" t="s">
        <v>4</v>
      </c>
      <c r="X4" s="210" t="s">
        <v>54</v>
      </c>
      <c r="Y4" s="206" t="s">
        <v>55</v>
      </c>
      <c r="Z4" s="206" t="s">
        <v>60</v>
      </c>
      <c r="AA4" s="171"/>
    </row>
    <row r="5" spans="1:27" ht="12.75" customHeight="1" x14ac:dyDescent="0.2">
      <c r="A5" s="164" t="s">
        <v>3</v>
      </c>
      <c r="B5" s="211" t="s">
        <v>9</v>
      </c>
      <c r="C5" s="193">
        <v>6.9404418199999998E-2</v>
      </c>
      <c r="D5" s="193">
        <v>7.1281388840000001E-2</v>
      </c>
      <c r="E5" s="193">
        <v>0.12228333549999999</v>
      </c>
      <c r="F5" s="193">
        <v>5.3272867250000001E-2</v>
      </c>
      <c r="G5" s="193">
        <v>4.8183500140000002E-2</v>
      </c>
      <c r="H5" s="193">
        <v>4.4273834130000002E-2</v>
      </c>
      <c r="I5" s="193">
        <v>4.8349255379999997E-2</v>
      </c>
      <c r="J5" s="193">
        <v>4.2761323690000005E-2</v>
      </c>
      <c r="K5" s="193">
        <v>9.445409099999999E-2</v>
      </c>
      <c r="L5" s="193">
        <v>4.0931405930000005E-2</v>
      </c>
      <c r="M5" s="193">
        <v>2.7200857159999998E-2</v>
      </c>
      <c r="N5" s="193">
        <v>3.1620948350000004E-2</v>
      </c>
      <c r="O5" s="194">
        <v>7.0403569860000001E-2</v>
      </c>
      <c r="P5" s="195">
        <v>7.4307451750000003E-2</v>
      </c>
      <c r="Q5" s="196">
        <f>(P5-O5)/O5</f>
        <v>5.5450055981010764E-2</v>
      </c>
      <c r="R5" s="72">
        <f t="shared" ref="R5:R12" si="0">(O5-N5)/N5</f>
        <v>1.2264850845309956</v>
      </c>
      <c r="S5" s="197">
        <f t="shared" ref="S5:S12" si="1">(N5-M5)/M5</f>
        <v>0.16249823172851832</v>
      </c>
      <c r="T5" s="198">
        <f t="shared" ref="T5:T12" si="2">(N5-L5)/L5</f>
        <v>-0.2274648859099182</v>
      </c>
      <c r="U5" s="198">
        <f t="shared" ref="U5:W12" si="3">(K5-$C5)/$C5</f>
        <v>0.36092331655047277</v>
      </c>
      <c r="V5" s="198">
        <f t="shared" si="3"/>
        <v>-0.41024783448152286</v>
      </c>
      <c r="W5" s="198">
        <f t="shared" si="3"/>
        <v>-0.60808176387825419</v>
      </c>
      <c r="X5" s="198">
        <f t="shared" ref="X5:X12" si="4">(N5-C5)/C5</f>
        <v>-0.54439574352631048</v>
      </c>
      <c r="Y5" s="72">
        <f t="shared" ref="Y5:Y12" si="5">(O5-C5)/C5</f>
        <v>1.4396081487503959E-2</v>
      </c>
      <c r="Z5" s="199">
        <f>(P5-C5)/C5</f>
        <v>7.0644400992904005E-2</v>
      </c>
      <c r="AA5" s="141" t="s">
        <v>26</v>
      </c>
    </row>
    <row r="6" spans="1:27" ht="26.25" customHeight="1" x14ac:dyDescent="0.2">
      <c r="A6" s="165"/>
      <c r="B6" s="211" t="s">
        <v>16</v>
      </c>
      <c r="C6" s="193">
        <v>0.19476089291729379</v>
      </c>
      <c r="D6" s="193">
        <v>0.24631740299445998</v>
      </c>
      <c r="E6" s="193">
        <v>0.24185860250950031</v>
      </c>
      <c r="F6" s="193">
        <v>0.18741224865</v>
      </c>
      <c r="G6" s="193">
        <v>0.12279173947000001</v>
      </c>
      <c r="H6" s="193">
        <v>0.17018546149</v>
      </c>
      <c r="I6" s="193">
        <v>0.20496960358999999</v>
      </c>
      <c r="J6" s="193">
        <v>0.23456176573000004</v>
      </c>
      <c r="K6" s="193">
        <v>0.24321703124000005</v>
      </c>
      <c r="L6" s="193">
        <v>0.22956986842999999</v>
      </c>
      <c r="M6" s="193">
        <v>0.22475900025999998</v>
      </c>
      <c r="N6" s="193">
        <v>0.22404049464000003</v>
      </c>
      <c r="O6" s="194">
        <v>0.22138214458000005</v>
      </c>
      <c r="P6" s="195">
        <v>0.21647310577999995</v>
      </c>
      <c r="Q6" s="196">
        <f t="shared" ref="Q6:Q12" si="6">(P6-O6)/O6</f>
        <v>-2.2174501964977292E-2</v>
      </c>
      <c r="R6" s="72">
        <f t="shared" si="0"/>
        <v>-1.186548915753626E-2</v>
      </c>
      <c r="S6" s="197">
        <f t="shared" si="1"/>
        <v>-3.1967824165830294E-3</v>
      </c>
      <c r="T6" s="198">
        <f t="shared" si="2"/>
        <v>-2.4085799359535569E-2</v>
      </c>
      <c r="U6" s="198">
        <f t="shared" si="3"/>
        <v>0.24879809081222176</v>
      </c>
      <c r="V6" s="198">
        <f t="shared" si="3"/>
        <v>0.17872671967820569</v>
      </c>
      <c r="W6" s="198">
        <f t="shared" si="3"/>
        <v>0.15402531223475671</v>
      </c>
      <c r="X6" s="198">
        <f t="shared" si="4"/>
        <v>0.15033614440831292</v>
      </c>
      <c r="Y6" s="72">
        <f t="shared" si="5"/>
        <v>0.136686843359314</v>
      </c>
      <c r="Z6" s="199">
        <f t="shared" ref="Z6:Z12" si="7">(P6-C6)/C6</f>
        <v>0.11148137871767906</v>
      </c>
      <c r="AA6" s="142"/>
    </row>
    <row r="7" spans="1:27" ht="23.25" customHeight="1" x14ac:dyDescent="0.2">
      <c r="A7" s="165"/>
      <c r="B7" s="211" t="s">
        <v>17</v>
      </c>
      <c r="C7" s="193">
        <v>0.259092404</v>
      </c>
      <c r="D7" s="193">
        <v>0.33053830300000003</v>
      </c>
      <c r="E7" s="193">
        <v>0.35462431600000005</v>
      </c>
      <c r="F7" s="193">
        <v>0.37048558700000006</v>
      </c>
      <c r="G7" s="193">
        <v>0.34416296300000004</v>
      </c>
      <c r="H7" s="193">
        <v>0.45734541449999999</v>
      </c>
      <c r="I7" s="193">
        <v>0.47005708800000007</v>
      </c>
      <c r="J7" s="193">
        <v>0.46360282399999997</v>
      </c>
      <c r="K7" s="193">
        <v>0.48089181349999999</v>
      </c>
      <c r="L7" s="193">
        <v>0.40873493850000003</v>
      </c>
      <c r="M7" s="193">
        <v>0.33250444614000008</v>
      </c>
      <c r="N7" s="193">
        <v>0.36002827552000005</v>
      </c>
      <c r="O7" s="194">
        <v>0.40929546560000002</v>
      </c>
      <c r="P7" s="195">
        <v>0.42168184590000002</v>
      </c>
      <c r="Q7" s="196">
        <f t="shared" si="6"/>
        <v>3.0262686350170986E-2</v>
      </c>
      <c r="R7" s="72">
        <f t="shared" si="0"/>
        <v>0.13684255773756054</v>
      </c>
      <c r="S7" s="197">
        <f t="shared" si="1"/>
        <v>8.2777327339590354E-2</v>
      </c>
      <c r="T7" s="198">
        <f t="shared" si="2"/>
        <v>-0.11916442269101489</v>
      </c>
      <c r="U7" s="198">
        <f t="shared" si="3"/>
        <v>0.85606295698271417</v>
      </c>
      <c r="V7" s="198">
        <f t="shared" si="3"/>
        <v>0.57756434457260286</v>
      </c>
      <c r="W7" s="198">
        <f t="shared" si="3"/>
        <v>0.2833430892092077</v>
      </c>
      <c r="X7" s="198">
        <f t="shared" si="4"/>
        <v>0.38957480019367935</v>
      </c>
      <c r="Y7" s="72">
        <f t="shared" si="5"/>
        <v>0.5797277700198421</v>
      </c>
      <c r="Z7" s="199">
        <f t="shared" si="7"/>
        <v>0.62753457604260765</v>
      </c>
      <c r="AA7" s="142"/>
    </row>
    <row r="8" spans="1:27" ht="24.75" customHeight="1" x14ac:dyDescent="0.2">
      <c r="A8" s="165"/>
      <c r="B8" s="211" t="s">
        <v>18</v>
      </c>
      <c r="C8" s="193">
        <v>0.36154374140899997</v>
      </c>
      <c r="D8" s="193">
        <v>0.48720948544400006</v>
      </c>
      <c r="E8" s="193">
        <v>0.37339552344049998</v>
      </c>
      <c r="F8" s="193">
        <v>0.28253846303800007</v>
      </c>
      <c r="G8" s="193">
        <v>0.34706923425650005</v>
      </c>
      <c r="H8" s="193">
        <v>0.35461520731779994</v>
      </c>
      <c r="I8" s="193">
        <v>0.42190452036310006</v>
      </c>
      <c r="J8" s="193">
        <v>0.29589923248159999</v>
      </c>
      <c r="K8" s="193">
        <v>0.34907397473840002</v>
      </c>
      <c r="L8" s="193">
        <v>0.30858817686060003</v>
      </c>
      <c r="M8" s="193">
        <v>0.23248933554520002</v>
      </c>
      <c r="N8" s="193">
        <v>0.27954964138560001</v>
      </c>
      <c r="O8" s="194">
        <v>0.29435858590160002</v>
      </c>
      <c r="P8" s="195">
        <v>0.30590732073639998</v>
      </c>
      <c r="Q8" s="196">
        <f t="shared" si="6"/>
        <v>3.923355861840068E-2</v>
      </c>
      <c r="R8" s="72">
        <f t="shared" si="0"/>
        <v>5.2974292660862773E-2</v>
      </c>
      <c r="S8" s="197">
        <f t="shared" si="1"/>
        <v>0.20241920228315438</v>
      </c>
      <c r="T8" s="198">
        <f t="shared" si="2"/>
        <v>-9.4101257444214159E-2</v>
      </c>
      <c r="U8" s="198">
        <f t="shared" si="3"/>
        <v>-3.4490340289125371E-2</v>
      </c>
      <c r="V8" s="198">
        <f t="shared" si="3"/>
        <v>-0.14647069906955859</v>
      </c>
      <c r="W8" s="198">
        <f t="shared" si="3"/>
        <v>-0.35695378202607542</v>
      </c>
      <c r="X8" s="198">
        <f t="shared" si="4"/>
        <v>-0.22678887955259422</v>
      </c>
      <c r="Y8" s="72">
        <f t="shared" si="5"/>
        <v>-0.18582856736937972</v>
      </c>
      <c r="Z8" s="199">
        <f t="shared" si="7"/>
        <v>-0.15388572474183901</v>
      </c>
      <c r="AA8" s="142"/>
    </row>
    <row r="9" spans="1:27" ht="12.75" customHeight="1" x14ac:dyDescent="0.2">
      <c r="A9" s="166"/>
      <c r="B9" s="43" t="s">
        <v>11</v>
      </c>
      <c r="C9" s="22">
        <f t="shared" ref="C9:M9" si="8">C5+C6+C7+C8</f>
        <v>0.88480145652629383</v>
      </c>
      <c r="D9" s="22">
        <f t="shared" si="8"/>
        <v>1.1353465802784601</v>
      </c>
      <c r="E9" s="22">
        <f t="shared" si="8"/>
        <v>1.0921617774500003</v>
      </c>
      <c r="F9" s="22">
        <f t="shared" si="8"/>
        <v>0.89370916593800009</v>
      </c>
      <c r="G9" s="22">
        <f t="shared" si="8"/>
        <v>0.86220743686650003</v>
      </c>
      <c r="H9" s="22">
        <f t="shared" si="8"/>
        <v>1.0264199174377999</v>
      </c>
      <c r="I9" s="22">
        <f t="shared" si="8"/>
        <v>1.1452804673331001</v>
      </c>
      <c r="J9" s="22">
        <f t="shared" si="8"/>
        <v>1.0368251459016</v>
      </c>
      <c r="K9" s="22">
        <f t="shared" si="8"/>
        <v>1.1676369104784001</v>
      </c>
      <c r="L9" s="22">
        <f t="shared" si="8"/>
        <v>0.98782438972060005</v>
      </c>
      <c r="M9" s="22">
        <f t="shared" si="8"/>
        <v>0.81695363910520014</v>
      </c>
      <c r="N9" s="22">
        <f>N5+N6+N7+N8</f>
        <v>0.89523935989560011</v>
      </c>
      <c r="O9" s="22">
        <f>O5+O6+O7+O8</f>
        <v>0.99543976594160011</v>
      </c>
      <c r="P9" s="79">
        <f>P5+P6+P7+P8</f>
        <v>1.0183697241664</v>
      </c>
      <c r="Q9" s="200">
        <f t="shared" si="6"/>
        <v>2.3035003231069603E-2</v>
      </c>
      <c r="R9" s="67">
        <f t="shared" si="0"/>
        <v>0.11192582736496867</v>
      </c>
      <c r="S9" s="31">
        <f t="shared" si="1"/>
        <v>9.582639337544957E-2</v>
      </c>
      <c r="T9" s="20">
        <f t="shared" si="2"/>
        <v>-9.3726203552421949E-2</v>
      </c>
      <c r="U9" s="20">
        <f t="shared" si="3"/>
        <v>0.31965979697017061</v>
      </c>
      <c r="V9" s="20">
        <f t="shared" si="3"/>
        <v>0.11643621564409649</v>
      </c>
      <c r="W9" s="20">
        <f t="shared" si="3"/>
        <v>-7.6681403404852383E-2</v>
      </c>
      <c r="X9" s="20">
        <f t="shared" si="4"/>
        <v>1.1796887643342271E-2</v>
      </c>
      <c r="Y9" s="67">
        <f t="shared" si="5"/>
        <v>0.12504309141812361</v>
      </c>
      <c r="Z9" s="199">
        <f t="shared" si="7"/>
        <v>0.15095846266403262</v>
      </c>
      <c r="AA9" s="142"/>
    </row>
    <row r="10" spans="1:27" s="6" customFormat="1" ht="22.15" customHeight="1" x14ac:dyDescent="0.2">
      <c r="A10" s="183" t="s">
        <v>40</v>
      </c>
      <c r="B10" s="184"/>
      <c r="C10" s="22">
        <v>36.02825</v>
      </c>
      <c r="D10" s="22">
        <v>19.87</v>
      </c>
      <c r="E10" s="22">
        <v>3.7182499999999998</v>
      </c>
      <c r="F10" s="22">
        <v>3.6269437725000002</v>
      </c>
      <c r="G10" s="22">
        <v>3.1731503999999999</v>
      </c>
      <c r="H10" s="22">
        <v>9.3696900000000021</v>
      </c>
      <c r="I10" s="22">
        <v>0.58055750000000006</v>
      </c>
      <c r="J10" s="22">
        <v>0.36943000000000004</v>
      </c>
      <c r="K10" s="22">
        <v>0.36865750000000003</v>
      </c>
      <c r="L10" s="22">
        <v>0.36722000000000005</v>
      </c>
      <c r="M10" s="22">
        <v>0.36598710000000007</v>
      </c>
      <c r="N10" s="22">
        <v>0.36555477500000005</v>
      </c>
      <c r="O10" s="201">
        <v>0.36609525000000004</v>
      </c>
      <c r="P10" s="202">
        <v>0.36553796250000004</v>
      </c>
      <c r="Q10" s="200">
        <f>(P10-O10)/O10</f>
        <v>-1.5222472840060153E-3</v>
      </c>
      <c r="R10" s="67">
        <f t="shared" si="0"/>
        <v>1.4785061965063501E-3</v>
      </c>
      <c r="S10" s="31">
        <f t="shared" si="1"/>
        <v>-1.1812574814795689E-3</v>
      </c>
      <c r="T10" s="20">
        <f t="shared" si="2"/>
        <v>-4.5346794836882308E-3</v>
      </c>
      <c r="U10" s="20">
        <f t="shared" si="3"/>
        <v>-0.98976754352487295</v>
      </c>
      <c r="V10" s="20">
        <f t="shared" si="3"/>
        <v>-0.98980744277060351</v>
      </c>
      <c r="W10" s="20">
        <f t="shared" si="3"/>
        <v>-0.98984166313934208</v>
      </c>
      <c r="X10" s="20">
        <f t="shared" si="4"/>
        <v>-0.98985366275075815</v>
      </c>
      <c r="Y10" s="67">
        <f t="shared" si="5"/>
        <v>-0.98983866132826326</v>
      </c>
      <c r="Z10" s="199">
        <f t="shared" si="7"/>
        <v>-0.98985412939845818</v>
      </c>
      <c r="AA10" s="142"/>
    </row>
    <row r="11" spans="1:27" ht="12.75" customHeight="1" x14ac:dyDescent="0.2">
      <c r="A11" s="212" t="s">
        <v>0</v>
      </c>
      <c r="B11" s="212"/>
      <c r="C11" s="193">
        <v>5.2180999999999998E-3</v>
      </c>
      <c r="D11" s="193">
        <v>3.8204000000000003E-3</v>
      </c>
      <c r="E11" s="193">
        <v>1.0357699999999999E-2</v>
      </c>
      <c r="F11" s="193">
        <v>1.48045E-2</v>
      </c>
      <c r="G11" s="193">
        <v>1.523276E-2</v>
      </c>
      <c r="H11" s="193">
        <v>1.4153039999999999E-2</v>
      </c>
      <c r="I11" s="193">
        <v>1.0963180000000001E-2</v>
      </c>
      <c r="J11" s="193">
        <v>3.5064333999999996E-2</v>
      </c>
      <c r="K11" s="193">
        <v>5.1410744000000001E-2</v>
      </c>
      <c r="L11" s="193">
        <v>6.763219999999999E-2</v>
      </c>
      <c r="M11" s="193">
        <v>9.5629876000000016E-2</v>
      </c>
      <c r="N11" s="193">
        <v>0.10416617600000001</v>
      </c>
      <c r="O11" s="194">
        <v>0.10740630400000001</v>
      </c>
      <c r="P11" s="195">
        <v>0.11508191199999999</v>
      </c>
      <c r="Q11" s="196">
        <f t="shared" si="6"/>
        <v>7.1463291391164391E-2</v>
      </c>
      <c r="R11" s="72">
        <f t="shared" si="0"/>
        <v>3.1105375318759849E-2</v>
      </c>
      <c r="S11" s="197">
        <f t="shared" si="1"/>
        <v>8.9263945087620894E-2</v>
      </c>
      <c r="T11" s="198">
        <f t="shared" si="2"/>
        <v>0.54018612436088176</v>
      </c>
      <c r="U11" s="198">
        <f t="shared" si="3"/>
        <v>8.8523876506774517</v>
      </c>
      <c r="V11" s="198">
        <f t="shared" si="3"/>
        <v>11.96107778693394</v>
      </c>
      <c r="W11" s="198">
        <f t="shared" si="3"/>
        <v>17.326570207546812</v>
      </c>
      <c r="X11" s="198">
        <f t="shared" si="4"/>
        <v>18.962472164197699</v>
      </c>
      <c r="Y11" s="72">
        <f t="shared" si="5"/>
        <v>19.583412353155364</v>
      </c>
      <c r="Z11" s="199">
        <f t="shared" si="7"/>
        <v>21.054370747973401</v>
      </c>
      <c r="AA11" s="142"/>
    </row>
    <row r="12" spans="1:27" ht="16.5" thickBot="1" x14ac:dyDescent="0.3">
      <c r="A12" s="185" t="s">
        <v>12</v>
      </c>
      <c r="B12" s="185"/>
      <c r="C12" s="58">
        <f t="shared" ref="C12:H12" si="9">C9+C10+C11</f>
        <v>36.918269556526297</v>
      </c>
      <c r="D12" s="58">
        <f t="shared" si="9"/>
        <v>21.009166980278462</v>
      </c>
      <c r="E12" s="58">
        <f t="shared" si="9"/>
        <v>4.8207694774499998</v>
      </c>
      <c r="F12" s="58">
        <f t="shared" si="9"/>
        <v>4.5354574384380006</v>
      </c>
      <c r="G12" s="58">
        <f t="shared" si="9"/>
        <v>4.0505905968664999</v>
      </c>
      <c r="H12" s="58">
        <f t="shared" si="9"/>
        <v>10.410262957437801</v>
      </c>
      <c r="I12" s="58">
        <f t="shared" ref="I12:O12" si="10">I9+I10+I11</f>
        <v>1.7368011473331002</v>
      </c>
      <c r="J12" s="58">
        <f t="shared" si="10"/>
        <v>1.4413194799016</v>
      </c>
      <c r="K12" s="58">
        <f t="shared" si="10"/>
        <v>1.5877051544784002</v>
      </c>
      <c r="L12" s="58">
        <f t="shared" si="10"/>
        <v>1.4226765897206002</v>
      </c>
      <c r="M12" s="58">
        <f t="shared" si="10"/>
        <v>1.2785706151052003</v>
      </c>
      <c r="N12" s="58">
        <f t="shared" si="10"/>
        <v>1.3649603108956003</v>
      </c>
      <c r="O12" s="58">
        <f t="shared" si="10"/>
        <v>1.4689413199416002</v>
      </c>
      <c r="P12" s="120">
        <f t="shared" ref="P12" si="11">P9+P10+P11</f>
        <v>1.4989895986663999</v>
      </c>
      <c r="Q12" s="203">
        <f t="shared" si="6"/>
        <v>2.0455737963715508E-2</v>
      </c>
      <c r="R12" s="122">
        <f t="shared" si="0"/>
        <v>7.617877839816023E-2</v>
      </c>
      <c r="S12" s="123">
        <f t="shared" si="1"/>
        <v>6.7567402824514233E-2</v>
      </c>
      <c r="T12" s="123">
        <f t="shared" si="2"/>
        <v>-4.0568797745055167E-2</v>
      </c>
      <c r="U12" s="123">
        <f t="shared" si="3"/>
        <v>-0.95699405271291405</v>
      </c>
      <c r="V12" s="123">
        <f t="shared" si="3"/>
        <v>-0.96146415834733767</v>
      </c>
      <c r="W12" s="123">
        <f t="shared" si="3"/>
        <v>-0.96536753671112463</v>
      </c>
      <c r="X12" s="123">
        <f t="shared" si="4"/>
        <v>-0.96302751111328011</v>
      </c>
      <c r="Y12" s="122">
        <f t="shared" si="5"/>
        <v>-0.96021099207555016</v>
      </c>
      <c r="Z12" s="204">
        <f t="shared" si="7"/>
        <v>-0.95939707855561152</v>
      </c>
      <c r="AA12" s="143"/>
    </row>
    <row r="13" spans="1:27" x14ac:dyDescent="0.2">
      <c r="A13" s="7" t="s">
        <v>34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</row>
    <row r="15" spans="1:27" ht="15.75" x14ac:dyDescent="0.25">
      <c r="A15" s="1" t="s">
        <v>38</v>
      </c>
    </row>
    <row r="17" spans="1:16" ht="15" customHeight="1" x14ac:dyDescent="0.2">
      <c r="A17" s="137" t="s">
        <v>1</v>
      </c>
      <c r="B17" s="148" t="s">
        <v>2</v>
      </c>
      <c r="C17" s="137" t="s">
        <v>8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1:16" x14ac:dyDescent="0.2">
      <c r="A18" s="137"/>
      <c r="B18" s="148"/>
      <c r="C18" s="13">
        <v>2005</v>
      </c>
      <c r="D18" s="13">
        <v>2006</v>
      </c>
      <c r="E18" s="13">
        <v>2007</v>
      </c>
      <c r="F18" s="13">
        <v>2008</v>
      </c>
      <c r="G18" s="13">
        <v>2009</v>
      </c>
      <c r="H18" s="13">
        <v>2010</v>
      </c>
      <c r="I18" s="13">
        <v>2011</v>
      </c>
      <c r="J18" s="13">
        <v>2012</v>
      </c>
      <c r="K18" s="13">
        <v>2013</v>
      </c>
      <c r="L18" s="13">
        <v>2014</v>
      </c>
      <c r="M18" s="13">
        <v>2015</v>
      </c>
      <c r="N18" s="13">
        <v>2016</v>
      </c>
      <c r="O18" s="60">
        <v>2017</v>
      </c>
      <c r="P18" s="60">
        <v>2018</v>
      </c>
    </row>
    <row r="19" spans="1:16" ht="24" x14ac:dyDescent="0.2">
      <c r="A19" s="164" t="s">
        <v>3</v>
      </c>
      <c r="B19" s="211" t="s">
        <v>9</v>
      </c>
      <c r="C19" s="198">
        <f>C5/C$12</f>
        <v>1.8799477611954026E-3</v>
      </c>
      <c r="D19" s="198">
        <f t="shared" ref="D19:M19" si="12">D5/D$12</f>
        <v>3.3928707838303458E-3</v>
      </c>
      <c r="E19" s="198">
        <f t="shared" si="12"/>
        <v>2.5365937133480843E-2</v>
      </c>
      <c r="F19" s="198">
        <f t="shared" si="12"/>
        <v>1.1745864220555234E-2</v>
      </c>
      <c r="G19" s="198">
        <f t="shared" si="12"/>
        <v>1.1895425861422362E-2</v>
      </c>
      <c r="H19" s="198">
        <f t="shared" si="12"/>
        <v>4.2529025742205446E-3</v>
      </c>
      <c r="I19" s="198">
        <f t="shared" si="12"/>
        <v>2.7838106541005825E-2</v>
      </c>
      <c r="J19" s="198">
        <f t="shared" si="12"/>
        <v>2.9668178558801796E-2</v>
      </c>
      <c r="K19" s="198">
        <f t="shared" si="12"/>
        <v>5.9490951914828581E-2</v>
      </c>
      <c r="L19" s="198">
        <f t="shared" si="12"/>
        <v>2.8770703212343245E-2</v>
      </c>
      <c r="M19" s="198">
        <f t="shared" si="12"/>
        <v>2.1274426956669829E-2</v>
      </c>
      <c r="N19" s="198">
        <f t="shared" ref="N19:O19" si="13">N5/N$12</f>
        <v>2.3166203513457724E-2</v>
      </c>
      <c r="O19" s="198">
        <f t="shared" si="13"/>
        <v>4.7928102303500454E-2</v>
      </c>
      <c r="P19" s="198">
        <f t="shared" ref="P19" si="14">P5/P$12</f>
        <v>4.9571692702943912E-2</v>
      </c>
    </row>
    <row r="20" spans="1:16" ht="29.25" customHeight="1" x14ac:dyDescent="0.2">
      <c r="A20" s="165"/>
      <c r="B20" s="211" t="s">
        <v>16</v>
      </c>
      <c r="C20" s="198">
        <f t="shared" ref="C20:M20" si="15">C6/C$12</f>
        <v>5.2754610456238072E-3</v>
      </c>
      <c r="D20" s="198">
        <f t="shared" si="15"/>
        <v>1.1724282225262946E-2</v>
      </c>
      <c r="E20" s="198">
        <f t="shared" si="15"/>
        <v>5.0170124010458624E-2</v>
      </c>
      <c r="F20" s="198">
        <f t="shared" si="15"/>
        <v>4.1321575870535407E-2</v>
      </c>
      <c r="G20" s="198">
        <f t="shared" si="15"/>
        <v>3.0314527359291896E-2</v>
      </c>
      <c r="H20" s="198">
        <f t="shared" si="15"/>
        <v>1.6347854245930254E-2</v>
      </c>
      <c r="I20" s="198">
        <f t="shared" si="15"/>
        <v>0.11801558509143993</v>
      </c>
      <c r="J20" s="198">
        <f t="shared" si="15"/>
        <v>0.16274099462390793</v>
      </c>
      <c r="K20" s="198">
        <f t="shared" si="15"/>
        <v>0.15318778209793163</v>
      </c>
      <c r="L20" s="198">
        <f t="shared" si="15"/>
        <v>0.16136476138620182</v>
      </c>
      <c r="M20" s="198">
        <f t="shared" si="15"/>
        <v>0.17578927405703509</v>
      </c>
      <c r="N20" s="198">
        <f t="shared" ref="N20:O20" si="16">N6/N$12</f>
        <v>0.16413700299681158</v>
      </c>
      <c r="O20" s="198">
        <f t="shared" si="16"/>
        <v>0.15070863728498113</v>
      </c>
      <c r="P20" s="198">
        <f t="shared" ref="P20" si="17">P6/P$12</f>
        <v>0.14441268036321847</v>
      </c>
    </row>
    <row r="21" spans="1:16" ht="23.25" customHeight="1" x14ac:dyDescent="0.2">
      <c r="A21" s="165"/>
      <c r="B21" s="211" t="s">
        <v>17</v>
      </c>
      <c r="C21" s="198">
        <f t="shared" ref="C21:M21" si="18">C7/C$12</f>
        <v>7.0179996817916522E-3</v>
      </c>
      <c r="D21" s="198">
        <f t="shared" si="18"/>
        <v>1.573305135373906E-2</v>
      </c>
      <c r="E21" s="198">
        <f t="shared" si="18"/>
        <v>7.3561765950190705E-2</v>
      </c>
      <c r="F21" s="198">
        <f t="shared" si="18"/>
        <v>8.1686487422444928E-2</v>
      </c>
      <c r="G21" s="198">
        <f t="shared" si="18"/>
        <v>8.4966119080570959E-2</v>
      </c>
      <c r="H21" s="198">
        <f t="shared" si="18"/>
        <v>4.3932167359254003E-2</v>
      </c>
      <c r="I21" s="198">
        <f t="shared" si="18"/>
        <v>0.27064531176858331</v>
      </c>
      <c r="J21" s="198">
        <f t="shared" si="18"/>
        <v>0.32165167436136399</v>
      </c>
      <c r="K21" s="198">
        <f t="shared" si="18"/>
        <v>0.30288483484704981</v>
      </c>
      <c r="L21" s="198">
        <f t="shared" si="18"/>
        <v>0.28729996785866252</v>
      </c>
      <c r="M21" s="198">
        <f t="shared" si="18"/>
        <v>0.26005950880753015</v>
      </c>
      <c r="N21" s="198">
        <f t="shared" ref="N21:O21" si="19">N7/N$12</f>
        <v>0.26376464769424129</v>
      </c>
      <c r="O21" s="198">
        <f t="shared" si="19"/>
        <v>0.2786329583378267</v>
      </c>
      <c r="P21" s="198">
        <f t="shared" ref="P21" si="20">P7/P$12</f>
        <v>0.28131072175227634</v>
      </c>
    </row>
    <row r="22" spans="1:16" ht="30" customHeight="1" x14ac:dyDescent="0.2">
      <c r="A22" s="165"/>
      <c r="B22" s="211" t="s">
        <v>18</v>
      </c>
      <c r="C22" s="198">
        <f t="shared" ref="C22:M22" si="21">C8/C$12</f>
        <v>9.7930847179993948E-3</v>
      </c>
      <c r="D22" s="198">
        <f t="shared" si="21"/>
        <v>2.3190328579012629E-2</v>
      </c>
      <c r="E22" s="198">
        <f t="shared" si="21"/>
        <v>7.7455585708282343E-2</v>
      </c>
      <c r="F22" s="198">
        <f t="shared" si="21"/>
        <v>6.2295472258980245E-2</v>
      </c>
      <c r="G22" s="198">
        <f t="shared" si="21"/>
        <v>8.5683612292239475E-2</v>
      </c>
      <c r="H22" s="198">
        <f t="shared" si="21"/>
        <v>3.4064000954408043E-2</v>
      </c>
      <c r="I22" s="198">
        <f t="shared" si="21"/>
        <v>0.24292045235630144</v>
      </c>
      <c r="J22" s="198">
        <f t="shared" si="21"/>
        <v>0.20529746292043541</v>
      </c>
      <c r="K22" s="198">
        <f t="shared" si="21"/>
        <v>0.21986070508984354</v>
      </c>
      <c r="L22" s="198">
        <f t="shared" si="21"/>
        <v>0.21690676510056564</v>
      </c>
      <c r="M22" s="198">
        <f t="shared" si="21"/>
        <v>0.18183535019383412</v>
      </c>
      <c r="N22" s="198">
        <f t="shared" ref="N22:O22" si="22">N8/N$12</f>
        <v>0.20480422701974191</v>
      </c>
      <c r="O22" s="198">
        <f t="shared" si="22"/>
        <v>0.20038825370730443</v>
      </c>
      <c r="P22" s="198">
        <f t="shared" ref="P22" si="23">P8/P$12</f>
        <v>0.20407567938333615</v>
      </c>
    </row>
    <row r="23" spans="1:16" x14ac:dyDescent="0.2">
      <c r="A23" s="166"/>
      <c r="B23" s="43" t="s">
        <v>11</v>
      </c>
      <c r="C23" s="20">
        <f t="shared" ref="C23:M23" si="24">C9/C$12</f>
        <v>2.3966493206610259E-2</v>
      </c>
      <c r="D23" s="20">
        <f t="shared" si="24"/>
        <v>5.4040532941844986E-2</v>
      </c>
      <c r="E23" s="20">
        <f t="shared" si="24"/>
        <v>0.22655341280241253</v>
      </c>
      <c r="F23" s="20">
        <f t="shared" si="24"/>
        <v>0.19704939977251582</v>
      </c>
      <c r="G23" s="20">
        <f t="shared" si="24"/>
        <v>0.21285968459352467</v>
      </c>
      <c r="H23" s="20">
        <f t="shared" si="24"/>
        <v>9.8596925133812838E-2</v>
      </c>
      <c r="I23" s="20">
        <f t="shared" si="24"/>
        <v>0.65941945575733052</v>
      </c>
      <c r="J23" s="20">
        <f t="shared" si="24"/>
        <v>0.71935831046450915</v>
      </c>
      <c r="K23" s="20">
        <f t="shared" si="24"/>
        <v>0.7354242739496536</v>
      </c>
      <c r="L23" s="20">
        <f t="shared" si="24"/>
        <v>0.69434219755777327</v>
      </c>
      <c r="M23" s="20">
        <f t="shared" si="24"/>
        <v>0.63895856001506923</v>
      </c>
      <c r="N23" s="20">
        <f t="shared" ref="N23:O23" si="25">N9/N$12</f>
        <v>0.65587208122425245</v>
      </c>
      <c r="O23" s="20">
        <f t="shared" si="25"/>
        <v>0.67765795163361275</v>
      </c>
      <c r="P23" s="20">
        <f t="shared" ref="P23" si="26">P9/P$12</f>
        <v>0.67937077420177494</v>
      </c>
    </row>
    <row r="24" spans="1:16" x14ac:dyDescent="0.2">
      <c r="A24" s="213" t="s">
        <v>40</v>
      </c>
      <c r="B24" s="214"/>
      <c r="C24" s="198">
        <f t="shared" ref="C24:M24" si="27">C10/C$12</f>
        <v>0.97589216484907093</v>
      </c>
      <c r="D24" s="198">
        <f t="shared" si="27"/>
        <v>0.9457776226278839</v>
      </c>
      <c r="E24" s="198">
        <f t="shared" si="27"/>
        <v>0.77129802978399409</v>
      </c>
      <c r="F24" s="198">
        <f t="shared" si="27"/>
        <v>0.79968643113297744</v>
      </c>
      <c r="G24" s="198">
        <f t="shared" si="27"/>
        <v>0.78337968849646766</v>
      </c>
      <c r="H24" s="198">
        <f t="shared" si="27"/>
        <v>0.90004354724831004</v>
      </c>
      <c r="I24" s="198">
        <f t="shared" si="27"/>
        <v>0.334268261448042</v>
      </c>
      <c r="J24" s="198">
        <f t="shared" si="27"/>
        <v>0.25631374941607066</v>
      </c>
      <c r="K24" s="198">
        <f t="shared" si="27"/>
        <v>0.23219518999490368</v>
      </c>
      <c r="L24" s="198">
        <f t="shared" si="27"/>
        <v>0.25811909934647792</v>
      </c>
      <c r="M24" s="198">
        <f t="shared" si="27"/>
        <v>0.28624707597388882</v>
      </c>
      <c r="N24" s="198">
        <f t="shared" ref="N24:O24" si="28">N10/N$12</f>
        <v>0.26781348298702268</v>
      </c>
      <c r="O24" s="198">
        <f t="shared" si="28"/>
        <v>0.24922387642724536</v>
      </c>
      <c r="P24" s="198">
        <f t="shared" ref="P24" si="29">P10/P$12</f>
        <v>0.24385623677789808</v>
      </c>
    </row>
    <row r="25" spans="1:16" ht="15" customHeight="1" x14ac:dyDescent="0.2">
      <c r="A25" s="212" t="s">
        <v>0</v>
      </c>
      <c r="B25" s="212"/>
      <c r="C25" s="198">
        <f t="shared" ref="C25:M25" si="30">C11/C$12</f>
        <v>1.4134194431866486E-4</v>
      </c>
      <c r="D25" s="198">
        <f t="shared" si="30"/>
        <v>1.8184443027114078E-4</v>
      </c>
      <c r="E25" s="198">
        <f t="shared" si="30"/>
        <v>2.1485574135934045E-3</v>
      </c>
      <c r="F25" s="198">
        <f t="shared" si="30"/>
        <v>3.264169094506734E-3</v>
      </c>
      <c r="G25" s="198">
        <f t="shared" si="30"/>
        <v>3.7606269100076231E-3</v>
      </c>
      <c r="H25" s="198">
        <f t="shared" si="30"/>
        <v>1.3595276178771357E-3</v>
      </c>
      <c r="I25" s="198">
        <f t="shared" si="30"/>
        <v>6.3122827946274834E-3</v>
      </c>
      <c r="J25" s="198">
        <f t="shared" si="30"/>
        <v>2.4327940119420202E-2</v>
      </c>
      <c r="K25" s="198">
        <f t="shared" si="30"/>
        <v>3.2380536055442666E-2</v>
      </c>
      <c r="L25" s="198">
        <f t="shared" si="30"/>
        <v>4.7538703095748765E-2</v>
      </c>
      <c r="M25" s="198">
        <f t="shared" si="30"/>
        <v>7.4794364011041836E-2</v>
      </c>
      <c r="N25" s="198">
        <f t="shared" ref="N25:O25" si="31">N11/N$12</f>
        <v>7.631443578872471E-2</v>
      </c>
      <c r="O25" s="198">
        <f t="shared" si="31"/>
        <v>7.3118171939141927E-2</v>
      </c>
      <c r="P25" s="198">
        <f t="shared" ref="P25" si="32">P11/P$12</f>
        <v>7.6772989020327059E-2</v>
      </c>
    </row>
    <row r="26" spans="1:16" ht="15.75" x14ac:dyDescent="0.25">
      <c r="A26" s="185" t="s">
        <v>12</v>
      </c>
      <c r="B26" s="185"/>
      <c r="C26" s="198">
        <f>C12/C$12</f>
        <v>1</v>
      </c>
      <c r="D26" s="198">
        <f t="shared" ref="D26:M26" si="33">D12/D$12</f>
        <v>1</v>
      </c>
      <c r="E26" s="198">
        <f t="shared" si="33"/>
        <v>1</v>
      </c>
      <c r="F26" s="198">
        <f t="shared" si="33"/>
        <v>1</v>
      </c>
      <c r="G26" s="198">
        <f t="shared" si="33"/>
        <v>1</v>
      </c>
      <c r="H26" s="198">
        <f t="shared" si="33"/>
        <v>1</v>
      </c>
      <c r="I26" s="198">
        <f t="shared" si="33"/>
        <v>1</v>
      </c>
      <c r="J26" s="198">
        <f t="shared" si="33"/>
        <v>1</v>
      </c>
      <c r="K26" s="198">
        <f t="shared" si="33"/>
        <v>1</v>
      </c>
      <c r="L26" s="198">
        <f t="shared" si="33"/>
        <v>1</v>
      </c>
      <c r="M26" s="198">
        <f t="shared" si="33"/>
        <v>1</v>
      </c>
      <c r="N26" s="198">
        <f t="shared" ref="N26:O26" si="34">N12/N$12</f>
        <v>1</v>
      </c>
      <c r="O26" s="198">
        <f t="shared" si="34"/>
        <v>1</v>
      </c>
      <c r="P26" s="198">
        <f t="shared" ref="P26" si="35">P12/P$12</f>
        <v>1</v>
      </c>
    </row>
  </sheetData>
  <mergeCells count="17">
    <mergeCell ref="AA5:AA12"/>
    <mergeCell ref="AA3:AA4"/>
    <mergeCell ref="Q3:Z3"/>
    <mergeCell ref="C3:P3"/>
    <mergeCell ref="C17:P17"/>
    <mergeCell ref="A3:A4"/>
    <mergeCell ref="B3:B4"/>
    <mergeCell ref="A26:B26"/>
    <mergeCell ref="A12:B12"/>
    <mergeCell ref="A17:A18"/>
    <mergeCell ref="B17:B18"/>
    <mergeCell ref="A5:A9"/>
    <mergeCell ref="A24:B24"/>
    <mergeCell ref="A19:A23"/>
    <mergeCell ref="A10:B10"/>
    <mergeCell ref="A11:B11"/>
    <mergeCell ref="A25:B25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Dioksinai furanai (Dx)</vt:lpstr>
      <vt:lpstr>Benzo(a)pyrenas</vt:lpstr>
      <vt:lpstr>Benzo(b)fluorantenas</vt:lpstr>
      <vt:lpstr>Benzo(k)fluorantenas</vt:lpstr>
      <vt:lpstr>Indeno pyrenas (1,2,3-cd)</vt:lpstr>
      <vt:lpstr>Policikliniai aromatiniai (PAH)</vt:lpstr>
      <vt:lpstr>Heksachlorobenzenas (HCB)</vt:lpstr>
      <vt:lpstr>Polichlorinti bifenilai (PCB)</vt:lpstr>
    </vt:vector>
  </TitlesOfParts>
  <Company>UAB Penki kontinentai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Šarūnas Dargis</cp:lastModifiedBy>
  <dcterms:created xsi:type="dcterms:W3CDTF">2017-02-16T09:43:55Z</dcterms:created>
  <dcterms:modified xsi:type="dcterms:W3CDTF">2020-02-19T11:18:49Z</dcterms:modified>
</cp:coreProperties>
</file>