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unas\Desktop\"/>
    </mc:Choice>
  </mc:AlternateContent>
  <bookViews>
    <workbookView xWindow="0" yWindow="0" windowWidth="25095" windowHeight="12360" tabRatio="810"/>
  </bookViews>
  <sheets>
    <sheet name="Dx" sheetId="67" r:id="rId1"/>
    <sheet name="BenzoA" sheetId="46" r:id="rId2"/>
    <sheet name="BenzoB" sheetId="49" r:id="rId3"/>
    <sheet name="BenzoK" sheetId="57" r:id="rId4"/>
    <sheet name="Indeno" sheetId="60" r:id="rId5"/>
    <sheet name="PAH" sheetId="61" r:id="rId6"/>
    <sheet name="HCB" sheetId="63" r:id="rId7"/>
    <sheet name="PCB" sheetId="65" r:id="rId8"/>
  </sheets>
  <calcPr calcId="152511"/>
</workbook>
</file>

<file path=xl/calcChain.xml><?xml version="1.0" encoding="utf-8"?>
<calcChain xmlns="http://schemas.openxmlformats.org/spreadsheetml/2006/main">
  <c r="AL6" i="63" l="1"/>
  <c r="AL7" i="63"/>
  <c r="AL8" i="63"/>
  <c r="AL9" i="63"/>
  <c r="AL10" i="63"/>
  <c r="AL11" i="63"/>
  <c r="AL12" i="63"/>
  <c r="AL5" i="63"/>
  <c r="W6" i="65"/>
  <c r="W7" i="65"/>
  <c r="W8" i="65"/>
  <c r="W9" i="65"/>
  <c r="W10" i="65"/>
  <c r="W11" i="65"/>
  <c r="W12" i="65"/>
  <c r="W5" i="65"/>
  <c r="O19" i="65"/>
  <c r="O20" i="65"/>
  <c r="O21" i="65"/>
  <c r="O22" i="65"/>
  <c r="O23" i="65"/>
  <c r="O24" i="65"/>
  <c r="O25" i="65"/>
  <c r="O26" i="65"/>
  <c r="P6" i="65"/>
  <c r="P7" i="65"/>
  <c r="P8" i="65"/>
  <c r="P9" i="65"/>
  <c r="P10" i="65"/>
  <c r="P11" i="65"/>
  <c r="P12" i="65"/>
  <c r="P5" i="65"/>
  <c r="O12" i="65"/>
  <c r="O9" i="65"/>
  <c r="AD19" i="63"/>
  <c r="AD20" i="63"/>
  <c r="AD21" i="63"/>
  <c r="AD22" i="63"/>
  <c r="AD23" i="63"/>
  <c r="AD24" i="63"/>
  <c r="AD25" i="63"/>
  <c r="AD26" i="63"/>
  <c r="AE6" i="63"/>
  <c r="AE7" i="63"/>
  <c r="AE8" i="63"/>
  <c r="AE9" i="63"/>
  <c r="AE10" i="63"/>
  <c r="AE11" i="63"/>
  <c r="AE12" i="63"/>
  <c r="AE5" i="63"/>
  <c r="AD12" i="63"/>
  <c r="AD9" i="63"/>
  <c r="AD23" i="61"/>
  <c r="AD24" i="61"/>
  <c r="AD25" i="61"/>
  <c r="AD26" i="61"/>
  <c r="AD27" i="61"/>
  <c r="AD28" i="61"/>
  <c r="AD29" i="61"/>
  <c r="AD30" i="61"/>
  <c r="AD31" i="61"/>
  <c r="AD32" i="61"/>
  <c r="AD33" i="61"/>
  <c r="AL6" i="61"/>
  <c r="AL7" i="61"/>
  <c r="AL8" i="61"/>
  <c r="AL9" i="61"/>
  <c r="AL10" i="61"/>
  <c r="AL11" i="61"/>
  <c r="AL12" i="61"/>
  <c r="AL13" i="61"/>
  <c r="AL14" i="61"/>
  <c r="AL15" i="61"/>
  <c r="AL5" i="61"/>
  <c r="AE6" i="61"/>
  <c r="AE7" i="61"/>
  <c r="AE8" i="61"/>
  <c r="AE9" i="61"/>
  <c r="AE10" i="61"/>
  <c r="AE11" i="61"/>
  <c r="AE12" i="61"/>
  <c r="AE13" i="61"/>
  <c r="AE14" i="61"/>
  <c r="AE15" i="61"/>
  <c r="AE5" i="61"/>
  <c r="AD15" i="61"/>
  <c r="AD13" i="61"/>
  <c r="AD10" i="61"/>
  <c r="AD22" i="60"/>
  <c r="AD23" i="60"/>
  <c r="AD24" i="60"/>
  <c r="AD25" i="60"/>
  <c r="AD26" i="60"/>
  <c r="AD27" i="60"/>
  <c r="AD28" i="60"/>
  <c r="AD29" i="60"/>
  <c r="AD30" i="60"/>
  <c r="AD31" i="60"/>
  <c r="AD32" i="60"/>
  <c r="AL6" i="60"/>
  <c r="AL7" i="60"/>
  <c r="AL8" i="60"/>
  <c r="AL9" i="60"/>
  <c r="AL10" i="60"/>
  <c r="AL11" i="60"/>
  <c r="AL13" i="60"/>
  <c r="AL15" i="60"/>
  <c r="AL5" i="60"/>
  <c r="AE6" i="60"/>
  <c r="AE7" i="60"/>
  <c r="AE8" i="60"/>
  <c r="AE9" i="60"/>
  <c r="AE10" i="60"/>
  <c r="AE11" i="60"/>
  <c r="AE13" i="60"/>
  <c r="AE15" i="60"/>
  <c r="AE5" i="60"/>
  <c r="AD15" i="60"/>
  <c r="AD13" i="60"/>
  <c r="AD10" i="60"/>
  <c r="AE6" i="57"/>
  <c r="AE7" i="57"/>
  <c r="AE8" i="57"/>
  <c r="AE9" i="57"/>
  <c r="AE10" i="57"/>
  <c r="AE11" i="57"/>
  <c r="AE12" i="57"/>
  <c r="AE13" i="57"/>
  <c r="AE14" i="57"/>
  <c r="AE15" i="57"/>
  <c r="AE7" i="49"/>
  <c r="AE8" i="49"/>
  <c r="AE9" i="49"/>
  <c r="AE10" i="49"/>
  <c r="AE11" i="49"/>
  <c r="AE12" i="49"/>
  <c r="AE13" i="49"/>
  <c r="AE14" i="49"/>
  <c r="AE15" i="49"/>
  <c r="AE6" i="49"/>
  <c r="AE5" i="49"/>
  <c r="AE5" i="57"/>
  <c r="AL6" i="57"/>
  <c r="AL7" i="57"/>
  <c r="AL8" i="57"/>
  <c r="AL9" i="57"/>
  <c r="AL10" i="57"/>
  <c r="AL11" i="57"/>
  <c r="AL13" i="57"/>
  <c r="AL14" i="57"/>
  <c r="AL15" i="57"/>
  <c r="AL5" i="57"/>
  <c r="AF5" i="57"/>
  <c r="AD15" i="57"/>
  <c r="AD13" i="57"/>
  <c r="AD30" i="57" s="1"/>
  <c r="AD10" i="57"/>
  <c r="AD22" i="57"/>
  <c r="AD23" i="57"/>
  <c r="AD24" i="57"/>
  <c r="AD25" i="57"/>
  <c r="AD26" i="57"/>
  <c r="AD27" i="57"/>
  <c r="AD28" i="57"/>
  <c r="AD29" i="57"/>
  <c r="AD31" i="57"/>
  <c r="AD32" i="57"/>
  <c r="AL6" i="49"/>
  <c r="AL7" i="49"/>
  <c r="AL8" i="49"/>
  <c r="AL9" i="49"/>
  <c r="AL10" i="49"/>
  <c r="AL11" i="49"/>
  <c r="AL12" i="49"/>
  <c r="AL13" i="49"/>
  <c r="AL14" i="49"/>
  <c r="AL15" i="49"/>
  <c r="AL5" i="49"/>
  <c r="AL15" i="46"/>
  <c r="AL6" i="46"/>
  <c r="AL7" i="46"/>
  <c r="AL8" i="46"/>
  <c r="AL9" i="46"/>
  <c r="AL10" i="46"/>
  <c r="AL11" i="46"/>
  <c r="AL12" i="46"/>
  <c r="AL13" i="46"/>
  <c r="AL14" i="46"/>
  <c r="AL5" i="46"/>
  <c r="AK16" i="67"/>
  <c r="AL6" i="67"/>
  <c r="AL7" i="67"/>
  <c r="AL8" i="67"/>
  <c r="AL9" i="67"/>
  <c r="AL10" i="67"/>
  <c r="AL11" i="67"/>
  <c r="AL12" i="67"/>
  <c r="AL13" i="67"/>
  <c r="AL14" i="67"/>
  <c r="AL15" i="67"/>
  <c r="AL16" i="67"/>
  <c r="AL5" i="67"/>
  <c r="AD22" i="49"/>
  <c r="AD23" i="49"/>
  <c r="AD24" i="49"/>
  <c r="AD25" i="49"/>
  <c r="AD26" i="49"/>
  <c r="AD27" i="49"/>
  <c r="AD28" i="49"/>
  <c r="AD29" i="49"/>
  <c r="AD30" i="49"/>
  <c r="AD31" i="49"/>
  <c r="AD32" i="49"/>
  <c r="AD15" i="49"/>
  <c r="AD13" i="49"/>
  <c r="AD10" i="49"/>
  <c r="AD22" i="46"/>
  <c r="AD23" i="46"/>
  <c r="AD24" i="46"/>
  <c r="AD25" i="46"/>
  <c r="AD26" i="46"/>
  <c r="AD27" i="46"/>
  <c r="AD28" i="46"/>
  <c r="AD29" i="46"/>
  <c r="AD30" i="46"/>
  <c r="AD31" i="46"/>
  <c r="AD32" i="46"/>
  <c r="AE6" i="46"/>
  <c r="AE7" i="46"/>
  <c r="AE8" i="46"/>
  <c r="AE9" i="46"/>
  <c r="AE10" i="46"/>
  <c r="AE11" i="46"/>
  <c r="AE12" i="46"/>
  <c r="AE13" i="46"/>
  <c r="AE14" i="46"/>
  <c r="AE15" i="46"/>
  <c r="AE5" i="46"/>
  <c r="AD15" i="46"/>
  <c r="AD13" i="46"/>
  <c r="AD10" i="46"/>
  <c r="AD23" i="67"/>
  <c r="AD24" i="67"/>
  <c r="AD25" i="67"/>
  <c r="AD26" i="67"/>
  <c r="AD27" i="67"/>
  <c r="AD28" i="67"/>
  <c r="AD29" i="67"/>
  <c r="AD30" i="67"/>
  <c r="AE10" i="67"/>
  <c r="AE11" i="67"/>
  <c r="AE12" i="67"/>
  <c r="AE13" i="67"/>
  <c r="AE14" i="67"/>
  <c r="AE15" i="67"/>
  <c r="AE16" i="67"/>
  <c r="AF10" i="67"/>
  <c r="AF11" i="67"/>
  <c r="AE6" i="67"/>
  <c r="AE7" i="67"/>
  <c r="AE8" i="67"/>
  <c r="AE9" i="67"/>
  <c r="AE5" i="67"/>
  <c r="AD16" i="67"/>
  <c r="AD13" i="67"/>
  <c r="AD10" i="67"/>
  <c r="S7" i="65" l="1"/>
  <c r="R5" i="65"/>
  <c r="R11" i="65" l="1"/>
  <c r="M9" i="65" l="1"/>
  <c r="M12" i="65" s="1"/>
  <c r="L9" i="65"/>
  <c r="K9" i="65"/>
  <c r="K12" i="65" s="1"/>
  <c r="J9" i="65"/>
  <c r="J12" i="65" s="1"/>
  <c r="I9" i="65"/>
  <c r="I12" i="65" s="1"/>
  <c r="H9" i="65"/>
  <c r="H12" i="65" s="1"/>
  <c r="G9" i="65"/>
  <c r="G12" i="65" s="1"/>
  <c r="F9" i="65"/>
  <c r="F12" i="65" s="1"/>
  <c r="E9" i="65"/>
  <c r="E12" i="65" s="1"/>
  <c r="D9" i="65"/>
  <c r="D12" i="65" s="1"/>
  <c r="C9" i="65"/>
  <c r="C12" i="65" s="1"/>
  <c r="N9" i="65"/>
  <c r="N12" i="65" s="1"/>
  <c r="V11" i="65"/>
  <c r="V10" i="65"/>
  <c r="V8" i="65"/>
  <c r="V7" i="65"/>
  <c r="V6" i="65"/>
  <c r="V5" i="65"/>
  <c r="R10" i="65"/>
  <c r="R8" i="65"/>
  <c r="R7" i="65"/>
  <c r="R6" i="65"/>
  <c r="Q11" i="65"/>
  <c r="Q10" i="65"/>
  <c r="Q8" i="65"/>
  <c r="Q5" i="65"/>
  <c r="Q6" i="65"/>
  <c r="Q7" i="65"/>
  <c r="AK10" i="63"/>
  <c r="AJ10" i="63"/>
  <c r="AI10" i="63"/>
  <c r="AH10" i="63"/>
  <c r="AF11" i="63"/>
  <c r="AF10" i="63"/>
  <c r="AF8" i="63"/>
  <c r="AF7" i="63"/>
  <c r="AF6" i="63"/>
  <c r="AF5" i="63"/>
  <c r="AG11" i="63"/>
  <c r="AG10" i="63"/>
  <c r="AG8" i="63"/>
  <c r="AG7" i="63"/>
  <c r="AG6" i="63"/>
  <c r="AG5" i="63"/>
  <c r="AK5" i="63"/>
  <c r="AC9" i="63"/>
  <c r="AC12" i="63" s="1"/>
  <c r="AB9" i="63"/>
  <c r="AB12" i="63" s="1"/>
  <c r="AA9" i="63"/>
  <c r="AA12" i="63" s="1"/>
  <c r="Z9" i="63"/>
  <c r="Z12" i="63" s="1"/>
  <c r="Y9" i="63"/>
  <c r="Y12" i="63" s="1"/>
  <c r="X9" i="63"/>
  <c r="X12" i="63" s="1"/>
  <c r="W9" i="63"/>
  <c r="W12" i="63" s="1"/>
  <c r="V9" i="63"/>
  <c r="V12" i="63" s="1"/>
  <c r="U9" i="63"/>
  <c r="U12" i="63" s="1"/>
  <c r="T9" i="63"/>
  <c r="T12" i="63" s="1"/>
  <c r="S9" i="63"/>
  <c r="S12" i="63" s="1"/>
  <c r="R9" i="63"/>
  <c r="R12" i="63" s="1"/>
  <c r="Q9" i="63"/>
  <c r="Q12" i="63" s="1"/>
  <c r="P9" i="63"/>
  <c r="P12" i="63" s="1"/>
  <c r="O9" i="63"/>
  <c r="O12" i="63" s="1"/>
  <c r="N9" i="63"/>
  <c r="N12" i="63" s="1"/>
  <c r="M9" i="63"/>
  <c r="M12" i="63" s="1"/>
  <c r="L9" i="63"/>
  <c r="L12" i="63" s="1"/>
  <c r="K9" i="63"/>
  <c r="K12" i="63" s="1"/>
  <c r="J9" i="63"/>
  <c r="J12" i="63" s="1"/>
  <c r="I9" i="63"/>
  <c r="I12" i="63" s="1"/>
  <c r="H9" i="63"/>
  <c r="H12" i="63" s="1"/>
  <c r="G9" i="63"/>
  <c r="G12" i="63" s="1"/>
  <c r="F9" i="63"/>
  <c r="F12" i="63" s="1"/>
  <c r="E9" i="63"/>
  <c r="E12" i="63" s="1"/>
  <c r="D9" i="63"/>
  <c r="D12" i="63" s="1"/>
  <c r="C9" i="63"/>
  <c r="C12" i="63" s="1"/>
  <c r="AK11" i="63"/>
  <c r="AK8" i="63"/>
  <c r="AK7" i="63"/>
  <c r="AK6" i="63"/>
  <c r="AG14" i="61"/>
  <c r="AG12" i="61"/>
  <c r="AG11" i="61"/>
  <c r="AG9" i="61"/>
  <c r="AG8" i="61"/>
  <c r="AG7" i="61"/>
  <c r="AG6" i="61"/>
  <c r="AG5" i="61"/>
  <c r="AF14" i="61"/>
  <c r="AF12" i="61"/>
  <c r="AF11" i="61"/>
  <c r="AF9" i="61"/>
  <c r="AF8" i="61"/>
  <c r="AF7" i="61"/>
  <c r="AF6" i="61"/>
  <c r="AF5" i="61"/>
  <c r="AC13" i="61"/>
  <c r="AB13" i="61"/>
  <c r="AA13" i="61"/>
  <c r="Z13" i="61"/>
  <c r="Y13" i="61"/>
  <c r="X13" i="61"/>
  <c r="W13" i="61"/>
  <c r="V13" i="61"/>
  <c r="U13" i="61"/>
  <c r="T13" i="61"/>
  <c r="S13" i="61"/>
  <c r="R13" i="61"/>
  <c r="Q13" i="61"/>
  <c r="P13" i="61"/>
  <c r="O13" i="61"/>
  <c r="N13" i="61"/>
  <c r="M13" i="61"/>
  <c r="L13" i="61"/>
  <c r="K13" i="61"/>
  <c r="J13" i="61"/>
  <c r="I13" i="61"/>
  <c r="H13" i="61"/>
  <c r="G13" i="61"/>
  <c r="F13" i="61"/>
  <c r="E13" i="61"/>
  <c r="D13" i="61"/>
  <c r="C13" i="61"/>
  <c r="X10" i="61"/>
  <c r="W10" i="61"/>
  <c r="V10" i="61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I15" i="61" s="1"/>
  <c r="H10" i="61"/>
  <c r="G10" i="61"/>
  <c r="F10" i="61"/>
  <c r="E10" i="61"/>
  <c r="D10" i="61"/>
  <c r="C10" i="61"/>
  <c r="Y10" i="61"/>
  <c r="Y15" i="61" s="1"/>
  <c r="Z10" i="61"/>
  <c r="AA10" i="61"/>
  <c r="AB10" i="61"/>
  <c r="AC10" i="61"/>
  <c r="AK14" i="61"/>
  <c r="AK12" i="61"/>
  <c r="AK11" i="61"/>
  <c r="AK9" i="61"/>
  <c r="AK8" i="61"/>
  <c r="AK7" i="61"/>
  <c r="AK6" i="61"/>
  <c r="AK5" i="61"/>
  <c r="AG6" i="60"/>
  <c r="AG7" i="60"/>
  <c r="AG8" i="60"/>
  <c r="AG9" i="60"/>
  <c r="AG11" i="60"/>
  <c r="AG5" i="60"/>
  <c r="AF11" i="60"/>
  <c r="AF9" i="60"/>
  <c r="AF8" i="60"/>
  <c r="AF7" i="60"/>
  <c r="AF6" i="60"/>
  <c r="AF5" i="60"/>
  <c r="AK11" i="60"/>
  <c r="AK9" i="60"/>
  <c r="AK8" i="60"/>
  <c r="AK7" i="60"/>
  <c r="AK6" i="60"/>
  <c r="AK5" i="60"/>
  <c r="AC13" i="60"/>
  <c r="AF13" i="60" s="1"/>
  <c r="AB13" i="60"/>
  <c r="AA13" i="60"/>
  <c r="AG13" i="60" s="1"/>
  <c r="Z13" i="60"/>
  <c r="Y13" i="60"/>
  <c r="X13" i="60"/>
  <c r="W13" i="60"/>
  <c r="V13" i="60"/>
  <c r="U13" i="60"/>
  <c r="T13" i="60"/>
  <c r="S13" i="60"/>
  <c r="R13" i="60"/>
  <c r="Q13" i="60"/>
  <c r="P13" i="60"/>
  <c r="O13" i="60"/>
  <c r="N13" i="60"/>
  <c r="M13" i="60"/>
  <c r="L13" i="60"/>
  <c r="K13" i="60"/>
  <c r="J13" i="60"/>
  <c r="I13" i="60"/>
  <c r="H13" i="60"/>
  <c r="G13" i="60"/>
  <c r="F13" i="60"/>
  <c r="E13" i="60"/>
  <c r="D13" i="60"/>
  <c r="C13" i="60"/>
  <c r="U10" i="60"/>
  <c r="T10" i="60"/>
  <c r="S10" i="60"/>
  <c r="R10" i="60"/>
  <c r="Q10" i="60"/>
  <c r="P10" i="60"/>
  <c r="O10" i="60"/>
  <c r="N10" i="60"/>
  <c r="M10" i="60"/>
  <c r="L10" i="60"/>
  <c r="L15" i="60" s="1"/>
  <c r="K10" i="60"/>
  <c r="J10" i="60"/>
  <c r="I10" i="60"/>
  <c r="H10" i="60"/>
  <c r="H15" i="60" s="1"/>
  <c r="G10" i="60"/>
  <c r="F10" i="60"/>
  <c r="E10" i="60"/>
  <c r="D10" i="60"/>
  <c r="C10" i="60"/>
  <c r="V10" i="60"/>
  <c r="W10" i="60"/>
  <c r="X10" i="60"/>
  <c r="Y10" i="60"/>
  <c r="Y15" i="60" s="1"/>
  <c r="Z10" i="60"/>
  <c r="AA10" i="60"/>
  <c r="AA15" i="60" s="1"/>
  <c r="AB10" i="60"/>
  <c r="AB15" i="60" s="1"/>
  <c r="AC10" i="60"/>
  <c r="AA15" i="61" l="1"/>
  <c r="D15" i="61"/>
  <c r="T15" i="61"/>
  <c r="X15" i="61"/>
  <c r="E15" i="61"/>
  <c r="N15" i="60"/>
  <c r="Z15" i="60"/>
  <c r="F15" i="60"/>
  <c r="N24" i="65"/>
  <c r="N20" i="65"/>
  <c r="N19" i="65"/>
  <c r="N26" i="65"/>
  <c r="N22" i="65"/>
  <c r="N25" i="65"/>
  <c r="N21" i="65"/>
  <c r="Q12" i="65"/>
  <c r="N23" i="65"/>
  <c r="V9" i="65"/>
  <c r="V12" i="65"/>
  <c r="R9" i="65"/>
  <c r="Q9" i="65"/>
  <c r="L12" i="65"/>
  <c r="R12" i="65" s="1"/>
  <c r="AC24" i="63"/>
  <c r="AC22" i="63"/>
  <c r="AC19" i="63"/>
  <c r="AG12" i="63"/>
  <c r="AG9" i="63"/>
  <c r="AF12" i="63"/>
  <c r="AF9" i="63"/>
  <c r="AC25" i="63"/>
  <c r="AC21" i="63"/>
  <c r="AC26" i="63"/>
  <c r="AK12" i="63"/>
  <c r="AC20" i="63"/>
  <c r="AC23" i="63"/>
  <c r="AK9" i="63"/>
  <c r="AG13" i="61"/>
  <c r="AF13" i="61"/>
  <c r="AK10" i="61"/>
  <c r="AC15" i="61"/>
  <c r="AC28" i="61" s="1"/>
  <c r="AB15" i="61"/>
  <c r="AF10" i="61"/>
  <c r="Z15" i="61"/>
  <c r="AG10" i="61"/>
  <c r="W15" i="61"/>
  <c r="V15" i="61"/>
  <c r="U15" i="61"/>
  <c r="S15" i="61"/>
  <c r="R15" i="61"/>
  <c r="Q15" i="61"/>
  <c r="P15" i="61"/>
  <c r="O15" i="61"/>
  <c r="N15" i="61"/>
  <c r="M15" i="61"/>
  <c r="L15" i="61"/>
  <c r="K15" i="61"/>
  <c r="J15" i="61"/>
  <c r="H15" i="61"/>
  <c r="G15" i="61"/>
  <c r="F15" i="61"/>
  <c r="AK13" i="61"/>
  <c r="C15" i="61"/>
  <c r="C15" i="60"/>
  <c r="D15" i="60"/>
  <c r="E15" i="60"/>
  <c r="G15" i="60"/>
  <c r="I15" i="60"/>
  <c r="J15" i="60"/>
  <c r="K15" i="60"/>
  <c r="M15" i="60"/>
  <c r="O15" i="60"/>
  <c r="P15" i="60"/>
  <c r="Q15" i="60"/>
  <c r="R15" i="60"/>
  <c r="S15" i="60"/>
  <c r="U15" i="60"/>
  <c r="T15" i="60"/>
  <c r="V15" i="60"/>
  <c r="W15" i="60"/>
  <c r="X15" i="60"/>
  <c r="AG10" i="60"/>
  <c r="AK13" i="60"/>
  <c r="AK10" i="60"/>
  <c r="AF10" i="60"/>
  <c r="AC15" i="60"/>
  <c r="K15" i="57"/>
  <c r="J15" i="57"/>
  <c r="I15" i="57"/>
  <c r="H15" i="57"/>
  <c r="G15" i="57"/>
  <c r="F15" i="57"/>
  <c r="E15" i="57"/>
  <c r="D15" i="57"/>
  <c r="C15" i="57"/>
  <c r="L15" i="57"/>
  <c r="M15" i="57"/>
  <c r="N15" i="57"/>
  <c r="O15" i="57"/>
  <c r="P15" i="57"/>
  <c r="Q15" i="57"/>
  <c r="R15" i="57"/>
  <c r="S15" i="57"/>
  <c r="T15" i="57"/>
  <c r="U15" i="57"/>
  <c r="V15" i="57"/>
  <c r="W15" i="57"/>
  <c r="X15" i="57"/>
  <c r="Y15" i="57"/>
  <c r="Z15" i="57"/>
  <c r="AA15" i="57"/>
  <c r="AB15" i="57"/>
  <c r="AC15" i="57"/>
  <c r="AC31" i="57" s="1"/>
  <c r="Y13" i="57"/>
  <c r="X13" i="57"/>
  <c r="W13" i="57"/>
  <c r="V13" i="57"/>
  <c r="U13" i="57"/>
  <c r="T13" i="57"/>
  <c r="S13" i="57"/>
  <c r="R13" i="57"/>
  <c r="Q13" i="57"/>
  <c r="P13" i="57"/>
  <c r="O13" i="57"/>
  <c r="N13" i="57"/>
  <c r="M13" i="57"/>
  <c r="L13" i="57"/>
  <c r="K13" i="57"/>
  <c r="J13" i="57"/>
  <c r="I13" i="57"/>
  <c r="H13" i="57"/>
  <c r="G13" i="57"/>
  <c r="F13" i="57"/>
  <c r="E13" i="57"/>
  <c r="D13" i="57"/>
  <c r="C13" i="57"/>
  <c r="Z13" i="57"/>
  <c r="AA13" i="57"/>
  <c r="AB13" i="57"/>
  <c r="AC13" i="57"/>
  <c r="AJ11" i="57"/>
  <c r="AF14" i="57"/>
  <c r="AF11" i="57"/>
  <c r="AF9" i="57"/>
  <c r="AF8" i="57"/>
  <c r="AF7" i="57"/>
  <c r="AF6" i="57"/>
  <c r="AG14" i="57"/>
  <c r="AG11" i="57"/>
  <c r="AG9" i="57"/>
  <c r="AG8" i="57"/>
  <c r="AG7" i="57"/>
  <c r="AG5" i="57"/>
  <c r="AG6" i="57"/>
  <c r="AK14" i="57"/>
  <c r="AK11" i="57"/>
  <c r="AK9" i="57"/>
  <c r="AK8" i="57"/>
  <c r="AK7" i="57"/>
  <c r="AK6" i="57"/>
  <c r="AK5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Y10" i="57"/>
  <c r="Z10" i="57"/>
  <c r="AA10" i="57"/>
  <c r="AB10" i="57"/>
  <c r="AC10" i="57"/>
  <c r="AG14" i="49"/>
  <c r="AG12" i="49"/>
  <c r="AG11" i="49"/>
  <c r="AG5" i="49"/>
  <c r="AF14" i="49"/>
  <c r="AF12" i="49"/>
  <c r="AF11" i="49"/>
  <c r="AF5" i="49"/>
  <c r="AB13" i="49"/>
  <c r="AA13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D13" i="49"/>
  <c r="C13" i="49"/>
  <c r="AC13" i="49"/>
  <c r="AK13" i="49" s="1"/>
  <c r="Z10" i="49"/>
  <c r="Y10" i="49"/>
  <c r="X10" i="49"/>
  <c r="W10" i="49"/>
  <c r="V10" i="49"/>
  <c r="V15" i="49" s="1"/>
  <c r="U10" i="49"/>
  <c r="T10" i="49"/>
  <c r="S10" i="49"/>
  <c r="R10" i="49"/>
  <c r="Q10" i="49"/>
  <c r="P10" i="49"/>
  <c r="O10" i="49"/>
  <c r="N10" i="49"/>
  <c r="N15" i="49" s="1"/>
  <c r="M10" i="49"/>
  <c r="L10" i="49"/>
  <c r="K10" i="49"/>
  <c r="J10" i="49"/>
  <c r="J15" i="49" s="1"/>
  <c r="I10" i="49"/>
  <c r="H10" i="49"/>
  <c r="G10" i="49"/>
  <c r="F10" i="49"/>
  <c r="E10" i="49"/>
  <c r="D10" i="49"/>
  <c r="D15" i="49" s="1"/>
  <c r="C10" i="49"/>
  <c r="AA10" i="49"/>
  <c r="AB10" i="49"/>
  <c r="AK5" i="49"/>
  <c r="AG7" i="49"/>
  <c r="AK14" i="49"/>
  <c r="AK12" i="49"/>
  <c r="AK11" i="49"/>
  <c r="AC13" i="46"/>
  <c r="AB13" i="46"/>
  <c r="AA13" i="46"/>
  <c r="Z13" i="46"/>
  <c r="Y13" i="46"/>
  <c r="X13" i="46"/>
  <c r="W13" i="46"/>
  <c r="V13" i="46"/>
  <c r="U13" i="46"/>
  <c r="T13" i="46"/>
  <c r="S13" i="46"/>
  <c r="R13" i="46"/>
  <c r="Q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D13" i="46"/>
  <c r="C13" i="46"/>
  <c r="AG14" i="46"/>
  <c r="AG12" i="46"/>
  <c r="AG11" i="46"/>
  <c r="AG9" i="46"/>
  <c r="AG8" i="46"/>
  <c r="AG7" i="46"/>
  <c r="AG6" i="46"/>
  <c r="AG5" i="46"/>
  <c r="AF14" i="46"/>
  <c r="AF12" i="46"/>
  <c r="AF11" i="46"/>
  <c r="AF5" i="46"/>
  <c r="AF6" i="46"/>
  <c r="AF7" i="46"/>
  <c r="AF8" i="46"/>
  <c r="AF9" i="46"/>
  <c r="AC10" i="46"/>
  <c r="AB10" i="46"/>
  <c r="AA10" i="46"/>
  <c r="Z10" i="46"/>
  <c r="Y10" i="46"/>
  <c r="X10" i="46"/>
  <c r="W10" i="46"/>
  <c r="V10" i="46"/>
  <c r="U10" i="46"/>
  <c r="T10" i="46"/>
  <c r="S10" i="46"/>
  <c r="R10" i="46"/>
  <c r="Q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D10" i="46"/>
  <c r="C10" i="46"/>
  <c r="AK14" i="46"/>
  <c r="AK12" i="46"/>
  <c r="AK11" i="46"/>
  <c r="AK9" i="46"/>
  <c r="AK8" i="46"/>
  <c r="AK7" i="46"/>
  <c r="AK6" i="46"/>
  <c r="AK5" i="46"/>
  <c r="I15" i="49" l="1"/>
  <c r="Q15" i="49"/>
  <c r="Y15" i="49"/>
  <c r="AB15" i="49"/>
  <c r="F15" i="46"/>
  <c r="J15" i="46"/>
  <c r="R15" i="46"/>
  <c r="Z15" i="46"/>
  <c r="E15" i="46"/>
  <c r="M15" i="46"/>
  <c r="Y15" i="46"/>
  <c r="AG13" i="46"/>
  <c r="AC29" i="61"/>
  <c r="AC23" i="61"/>
  <c r="AF15" i="61"/>
  <c r="AC31" i="61"/>
  <c r="AC24" i="61"/>
  <c r="AC26" i="61"/>
  <c r="AC32" i="61"/>
  <c r="AK15" i="61"/>
  <c r="AC30" i="61"/>
  <c r="AC33" i="61"/>
  <c r="AC27" i="61"/>
  <c r="AC25" i="61"/>
  <c r="AG15" i="61"/>
  <c r="AG15" i="60"/>
  <c r="AC31" i="60"/>
  <c r="AC23" i="60"/>
  <c r="AF15" i="60"/>
  <c r="AC30" i="60"/>
  <c r="AC26" i="60"/>
  <c r="AC22" i="60"/>
  <c r="AC29" i="60"/>
  <c r="AC25" i="60"/>
  <c r="AK15" i="60"/>
  <c r="AC32" i="60"/>
  <c r="AC28" i="60"/>
  <c r="AC24" i="60"/>
  <c r="AC27" i="60"/>
  <c r="AK13" i="57"/>
  <c r="AG13" i="57"/>
  <c r="AF10" i="57"/>
  <c r="AG10" i="57"/>
  <c r="AK10" i="57"/>
  <c r="AK15" i="57"/>
  <c r="AC23" i="57"/>
  <c r="AC27" i="57"/>
  <c r="AC32" i="57"/>
  <c r="AC24" i="57"/>
  <c r="AC28" i="57"/>
  <c r="AG15" i="57"/>
  <c r="AC25" i="57"/>
  <c r="AC29" i="57"/>
  <c r="AF15" i="57"/>
  <c r="AC22" i="57"/>
  <c r="AC26" i="57"/>
  <c r="AF13" i="57"/>
  <c r="AC30" i="57"/>
  <c r="C15" i="49"/>
  <c r="E15" i="49"/>
  <c r="F15" i="49"/>
  <c r="G15" i="49"/>
  <c r="H15" i="49"/>
  <c r="K15" i="49"/>
  <c r="L15" i="49"/>
  <c r="M15" i="49"/>
  <c r="O15" i="49"/>
  <c r="P15" i="49"/>
  <c r="R15" i="49"/>
  <c r="S15" i="49"/>
  <c r="T15" i="49"/>
  <c r="U15" i="49"/>
  <c r="W15" i="49"/>
  <c r="X15" i="49"/>
  <c r="Z15" i="49"/>
  <c r="AA15" i="49"/>
  <c r="AG13" i="49"/>
  <c r="AF13" i="49"/>
  <c r="AK6" i="49"/>
  <c r="AF7" i="49"/>
  <c r="AG6" i="49"/>
  <c r="AF6" i="49"/>
  <c r="AK7" i="49"/>
  <c r="C15" i="46"/>
  <c r="D15" i="46"/>
  <c r="H15" i="46"/>
  <c r="G15" i="46"/>
  <c r="I15" i="46"/>
  <c r="K15" i="46"/>
  <c r="L15" i="46"/>
  <c r="N15" i="46"/>
  <c r="O15" i="46"/>
  <c r="P15" i="46"/>
  <c r="Q15" i="46"/>
  <c r="S15" i="46"/>
  <c r="T15" i="46"/>
  <c r="U15" i="46"/>
  <c r="V15" i="46"/>
  <c r="W15" i="46"/>
  <c r="X15" i="46"/>
  <c r="AA15" i="46"/>
  <c r="AB15" i="46"/>
  <c r="AF10" i="46"/>
  <c r="AG10" i="46"/>
  <c r="AC15" i="46"/>
  <c r="AF13" i="46"/>
  <c r="AK13" i="46"/>
  <c r="AK10" i="46"/>
  <c r="Z13" i="67"/>
  <c r="Y13" i="67"/>
  <c r="X13" i="67"/>
  <c r="W13" i="67"/>
  <c r="V13" i="67"/>
  <c r="U13" i="67"/>
  <c r="T13" i="67"/>
  <c r="S13" i="67"/>
  <c r="R13" i="67"/>
  <c r="Q13" i="67"/>
  <c r="P13" i="67"/>
  <c r="O13" i="67"/>
  <c r="N13" i="67"/>
  <c r="M13" i="67"/>
  <c r="L13" i="67"/>
  <c r="K13" i="67"/>
  <c r="J13" i="67"/>
  <c r="I13" i="67"/>
  <c r="H13" i="67"/>
  <c r="G13" i="67"/>
  <c r="F13" i="67"/>
  <c r="E13" i="67"/>
  <c r="D13" i="67"/>
  <c r="C13" i="67"/>
  <c r="AA13" i="67"/>
  <c r="AB13" i="67"/>
  <c r="AC13" i="67"/>
  <c r="AC16" i="67" s="1"/>
  <c r="W10" i="67"/>
  <c r="V10" i="67"/>
  <c r="V16" i="67" s="1"/>
  <c r="U10" i="67"/>
  <c r="U16" i="67" s="1"/>
  <c r="T10" i="67"/>
  <c r="T16" i="67" s="1"/>
  <c r="S10" i="67"/>
  <c r="R10" i="67"/>
  <c r="R16" i="67" s="1"/>
  <c r="Q10" i="67"/>
  <c r="Q16" i="67" s="1"/>
  <c r="P10" i="67"/>
  <c r="O10" i="67"/>
  <c r="N10" i="67"/>
  <c r="N16" i="67" s="1"/>
  <c r="M10" i="67"/>
  <c r="M16" i="67" s="1"/>
  <c r="L10" i="67"/>
  <c r="K10" i="67"/>
  <c r="J10" i="67"/>
  <c r="J16" i="67" s="1"/>
  <c r="I10" i="67"/>
  <c r="I16" i="67" s="1"/>
  <c r="H10" i="67"/>
  <c r="H16" i="67" s="1"/>
  <c r="G10" i="67"/>
  <c r="F10" i="67"/>
  <c r="F16" i="67" s="1"/>
  <c r="E10" i="67"/>
  <c r="D10" i="67"/>
  <c r="C10" i="67"/>
  <c r="X10" i="67"/>
  <c r="Y10" i="67"/>
  <c r="Y16" i="67" s="1"/>
  <c r="Z10" i="67"/>
  <c r="AA10" i="67"/>
  <c r="AB10" i="67"/>
  <c r="AC10" i="67"/>
  <c r="AH11" i="67"/>
  <c r="AK15" i="67"/>
  <c r="AK14" i="67"/>
  <c r="AK12" i="67"/>
  <c r="AK11" i="67"/>
  <c r="AK9" i="67"/>
  <c r="AK8" i="67"/>
  <c r="AK7" i="67"/>
  <c r="AK6" i="67"/>
  <c r="AK5" i="67"/>
  <c r="AG15" i="67"/>
  <c r="AG14" i="67"/>
  <c r="AG12" i="67"/>
  <c r="AG11" i="67"/>
  <c r="AG9" i="67"/>
  <c r="AG8" i="67"/>
  <c r="AG7" i="67"/>
  <c r="AG6" i="67"/>
  <c r="AG5" i="67"/>
  <c r="AF15" i="67"/>
  <c r="AF14" i="67"/>
  <c r="AF12" i="67"/>
  <c r="AF9" i="67"/>
  <c r="AF8" i="67"/>
  <c r="AF7" i="67"/>
  <c r="AF6" i="67"/>
  <c r="AF5" i="67"/>
  <c r="G16" i="67" l="1"/>
  <c r="K16" i="67"/>
  <c r="O16" i="67"/>
  <c r="O24" i="67" s="1"/>
  <c r="S16" i="67"/>
  <c r="S24" i="67" s="1"/>
  <c r="W16" i="67"/>
  <c r="AK13" i="67"/>
  <c r="X16" i="67"/>
  <c r="X23" i="67" s="1"/>
  <c r="AG10" i="67"/>
  <c r="AK10" i="67"/>
  <c r="AF8" i="49"/>
  <c r="AG8" i="49"/>
  <c r="AC10" i="49"/>
  <c r="AK8" i="49"/>
  <c r="AK15" i="46"/>
  <c r="AF15" i="46"/>
  <c r="AC32" i="46"/>
  <c r="AC28" i="46"/>
  <c r="AG15" i="46"/>
  <c r="AC25" i="46"/>
  <c r="AC24" i="46"/>
  <c r="AC29" i="46"/>
  <c r="AC26" i="46"/>
  <c r="AC31" i="46"/>
  <c r="AC23" i="46"/>
  <c r="AC30" i="46"/>
  <c r="AC22" i="46"/>
  <c r="AC27" i="46"/>
  <c r="C16" i="67"/>
  <c r="D16" i="67"/>
  <c r="D28" i="67" s="1"/>
  <c r="E16" i="67"/>
  <c r="E29" i="67" s="1"/>
  <c r="L16" i="67"/>
  <c r="L30" i="67" s="1"/>
  <c r="P16" i="67"/>
  <c r="P26" i="67" s="1"/>
  <c r="Z16" i="67"/>
  <c r="Z26" i="67" s="1"/>
  <c r="AA16" i="67"/>
  <c r="AG16" i="67" s="1"/>
  <c r="AC28" i="67"/>
  <c r="AC24" i="67"/>
  <c r="AC27" i="67"/>
  <c r="AC25" i="67"/>
  <c r="AC29" i="67"/>
  <c r="AC26" i="67"/>
  <c r="AC30" i="67"/>
  <c r="AC23" i="67"/>
  <c r="AB16" i="67"/>
  <c r="AB26" i="67" s="1"/>
  <c r="AF13" i="67"/>
  <c r="AG13" i="67"/>
  <c r="AH6" i="67"/>
  <c r="AI6" i="67"/>
  <c r="AJ6" i="67"/>
  <c r="AH8" i="67"/>
  <c r="AI8" i="67"/>
  <c r="AJ8" i="67"/>
  <c r="AH9" i="67"/>
  <c r="AI9" i="67"/>
  <c r="AJ9" i="67"/>
  <c r="AI11" i="67"/>
  <c r="AJ11" i="67"/>
  <c r="AH12" i="67"/>
  <c r="AI12" i="67"/>
  <c r="AJ12" i="67"/>
  <c r="AH13" i="67"/>
  <c r="AI13" i="67"/>
  <c r="AJ13" i="67"/>
  <c r="AH14" i="67"/>
  <c r="AI14" i="67"/>
  <c r="AJ14" i="67"/>
  <c r="J24" i="67"/>
  <c r="K24" i="67"/>
  <c r="Y24" i="67"/>
  <c r="AH7" i="67"/>
  <c r="AI7" i="67"/>
  <c r="D30" i="67"/>
  <c r="F30" i="67"/>
  <c r="G30" i="67"/>
  <c r="J26" i="67"/>
  <c r="M30" i="67"/>
  <c r="U30" i="67"/>
  <c r="V28" i="67"/>
  <c r="W30" i="67"/>
  <c r="Y28" i="67"/>
  <c r="Y30" i="67"/>
  <c r="T30" i="67"/>
  <c r="Q30" i="67"/>
  <c r="N30" i="67"/>
  <c r="K30" i="67"/>
  <c r="J30" i="67"/>
  <c r="H30" i="67"/>
  <c r="M28" i="67"/>
  <c r="J28" i="67"/>
  <c r="V26" i="67"/>
  <c r="M26" i="67"/>
  <c r="H26" i="67"/>
  <c r="G26" i="67"/>
  <c r="Y25" i="67"/>
  <c r="T25" i="67"/>
  <c r="M25" i="67"/>
  <c r="K25" i="67"/>
  <c r="J25" i="67"/>
  <c r="G25" i="67"/>
  <c r="V24" i="67"/>
  <c r="T24" i="67"/>
  <c r="Q24" i="67"/>
  <c r="M24" i="67"/>
  <c r="H24" i="67"/>
  <c r="G24" i="67"/>
  <c r="Y23" i="67"/>
  <c r="V23" i="67"/>
  <c r="T23" i="67"/>
  <c r="N23" i="67"/>
  <c r="M23" i="67"/>
  <c r="K23" i="67"/>
  <c r="J23" i="67"/>
  <c r="G23" i="67"/>
  <c r="S6" i="65"/>
  <c r="T6" i="65"/>
  <c r="U6" i="65"/>
  <c r="T7" i="65"/>
  <c r="U7" i="65"/>
  <c r="S8" i="65"/>
  <c r="T8" i="65"/>
  <c r="T10" i="65"/>
  <c r="U10" i="65"/>
  <c r="U5" i="65"/>
  <c r="S5" i="65"/>
  <c r="AB24" i="63"/>
  <c r="AB19" i="63"/>
  <c r="AB20" i="63"/>
  <c r="AB26" i="63"/>
  <c r="D19" i="63"/>
  <c r="E19" i="63"/>
  <c r="F24" i="63"/>
  <c r="G19" i="63"/>
  <c r="H19" i="63"/>
  <c r="K20" i="63"/>
  <c r="L23" i="63"/>
  <c r="M19" i="63"/>
  <c r="N19" i="63"/>
  <c r="O25" i="63"/>
  <c r="P19" i="63"/>
  <c r="Q19" i="63"/>
  <c r="R19" i="63"/>
  <c r="U20" i="63"/>
  <c r="V19" i="63"/>
  <c r="W19" i="63"/>
  <c r="X19" i="63"/>
  <c r="Y19" i="63"/>
  <c r="Z19" i="63"/>
  <c r="AA19" i="63"/>
  <c r="D20" i="63"/>
  <c r="E20" i="63"/>
  <c r="F20" i="63"/>
  <c r="G20" i="63"/>
  <c r="H20" i="63"/>
  <c r="I20" i="63"/>
  <c r="J20" i="63"/>
  <c r="N20" i="63"/>
  <c r="P20" i="63"/>
  <c r="Q23" i="63"/>
  <c r="R20" i="63"/>
  <c r="T20" i="63"/>
  <c r="W20" i="63"/>
  <c r="Y20" i="63"/>
  <c r="Z20" i="63"/>
  <c r="AA20" i="63"/>
  <c r="D21" i="63"/>
  <c r="E21" i="63"/>
  <c r="G21" i="63"/>
  <c r="H21" i="63"/>
  <c r="I21" i="63"/>
  <c r="K23" i="63"/>
  <c r="K21" i="63"/>
  <c r="L21" i="63"/>
  <c r="M21" i="63"/>
  <c r="N21" i="63"/>
  <c r="P21" i="63"/>
  <c r="Q21" i="63"/>
  <c r="R21" i="63"/>
  <c r="T23" i="63"/>
  <c r="T21" i="63"/>
  <c r="V21" i="63"/>
  <c r="W21" i="63"/>
  <c r="Y21" i="63"/>
  <c r="AA21" i="63"/>
  <c r="E22" i="63"/>
  <c r="F22" i="63"/>
  <c r="G22" i="63"/>
  <c r="H22" i="63"/>
  <c r="I22" i="63"/>
  <c r="J22" i="63"/>
  <c r="K22" i="63"/>
  <c r="L22" i="63"/>
  <c r="N22" i="63"/>
  <c r="O22" i="63"/>
  <c r="P22" i="63"/>
  <c r="Q22" i="63"/>
  <c r="R22" i="63"/>
  <c r="T22" i="63"/>
  <c r="U22" i="63"/>
  <c r="W22" i="63"/>
  <c r="Y22" i="63"/>
  <c r="Z22" i="63"/>
  <c r="AA22" i="63"/>
  <c r="E25" i="63"/>
  <c r="F23" i="63"/>
  <c r="H23" i="63"/>
  <c r="I23" i="63"/>
  <c r="J23" i="63"/>
  <c r="N25" i="63"/>
  <c r="O23" i="63"/>
  <c r="R23" i="63"/>
  <c r="S23" i="63"/>
  <c r="W23" i="63"/>
  <c r="X23" i="63"/>
  <c r="AA23" i="63"/>
  <c r="D24" i="63"/>
  <c r="E24" i="63"/>
  <c r="G24" i="63"/>
  <c r="H24" i="63"/>
  <c r="I24" i="63"/>
  <c r="K24" i="63"/>
  <c r="L24" i="63"/>
  <c r="M24" i="63"/>
  <c r="N24" i="63"/>
  <c r="P24" i="63"/>
  <c r="Q24" i="63"/>
  <c r="R24" i="63"/>
  <c r="T24" i="63"/>
  <c r="U24" i="63"/>
  <c r="V24" i="63"/>
  <c r="W24" i="63"/>
  <c r="Y24" i="63"/>
  <c r="Z24" i="63"/>
  <c r="AA24" i="63"/>
  <c r="H25" i="63"/>
  <c r="J25" i="63"/>
  <c r="R25" i="63"/>
  <c r="U25" i="63"/>
  <c r="X25" i="63"/>
  <c r="D26" i="63"/>
  <c r="E26" i="63"/>
  <c r="G26" i="63"/>
  <c r="H26" i="63"/>
  <c r="I26" i="63"/>
  <c r="J26" i="63"/>
  <c r="K26" i="63"/>
  <c r="M26" i="63"/>
  <c r="N26" i="63"/>
  <c r="P26" i="63"/>
  <c r="Q26" i="63"/>
  <c r="R26" i="63"/>
  <c r="S26" i="63"/>
  <c r="T26" i="63"/>
  <c r="V26" i="63"/>
  <c r="W26" i="63"/>
  <c r="Y26" i="63"/>
  <c r="Z26" i="63"/>
  <c r="AA26" i="63"/>
  <c r="C20" i="63"/>
  <c r="AI8" i="63"/>
  <c r="C22" i="63"/>
  <c r="C19" i="63"/>
  <c r="AH5" i="63"/>
  <c r="AI5" i="63"/>
  <c r="AJ5" i="63"/>
  <c r="AH6" i="63"/>
  <c r="AI6" i="63"/>
  <c r="AJ6" i="63"/>
  <c r="AJ7" i="63"/>
  <c r="AH8" i="63"/>
  <c r="AJ8" i="63"/>
  <c r="AH12" i="63"/>
  <c r="AH9" i="61"/>
  <c r="AB30" i="60"/>
  <c r="AH9" i="60"/>
  <c r="AJ9" i="60"/>
  <c r="AH6" i="60"/>
  <c r="AB27" i="60"/>
  <c r="V27" i="60"/>
  <c r="Q27" i="60"/>
  <c r="H27" i="60"/>
  <c r="G31" i="60"/>
  <c r="D31" i="60"/>
  <c r="AB22" i="60"/>
  <c r="Z28" i="60"/>
  <c r="Y29" i="60"/>
  <c r="W25" i="60"/>
  <c r="V22" i="60"/>
  <c r="T25" i="60"/>
  <c r="Q28" i="60"/>
  <c r="N25" i="60"/>
  <c r="K25" i="60"/>
  <c r="H28" i="60"/>
  <c r="E25" i="60"/>
  <c r="L27" i="57"/>
  <c r="O27" i="57"/>
  <c r="P31" i="57"/>
  <c r="Q31" i="57"/>
  <c r="S27" i="57"/>
  <c r="T31" i="57"/>
  <c r="U27" i="57"/>
  <c r="W30" i="57"/>
  <c r="Y31" i="57"/>
  <c r="Z31" i="57"/>
  <c r="AB27" i="57"/>
  <c r="C30" i="57"/>
  <c r="AI11" i="57"/>
  <c r="K24" i="57"/>
  <c r="Z25" i="57"/>
  <c r="AH9" i="57"/>
  <c r="Z26" i="57"/>
  <c r="W26" i="57"/>
  <c r="K26" i="57"/>
  <c r="W25" i="57"/>
  <c r="Q25" i="57"/>
  <c r="T24" i="57"/>
  <c r="Z23" i="57"/>
  <c r="W23" i="57"/>
  <c r="Q23" i="57"/>
  <c r="H23" i="57"/>
  <c r="Q22" i="57"/>
  <c r="Z22" i="57"/>
  <c r="X24" i="57"/>
  <c r="W24" i="57"/>
  <c r="V29" i="57"/>
  <c r="U32" i="57"/>
  <c r="S26" i="57"/>
  <c r="R22" i="57"/>
  <c r="O29" i="57"/>
  <c r="N26" i="57"/>
  <c r="M31" i="57"/>
  <c r="L32" i="57"/>
  <c r="K25" i="57"/>
  <c r="J29" i="57"/>
  <c r="I22" i="57"/>
  <c r="G25" i="57"/>
  <c r="AH6" i="61"/>
  <c r="U30" i="60"/>
  <c r="AI11" i="60"/>
  <c r="U26" i="60"/>
  <c r="L26" i="60"/>
  <c r="AA25" i="60"/>
  <c r="O25" i="60"/>
  <c r="AI8" i="60"/>
  <c r="C25" i="60"/>
  <c r="X23" i="60"/>
  <c r="AI5" i="60"/>
  <c r="C22" i="60"/>
  <c r="F22" i="60"/>
  <c r="I22" i="60"/>
  <c r="L22" i="60"/>
  <c r="O22" i="60"/>
  <c r="R22" i="60"/>
  <c r="U22" i="60"/>
  <c r="X22" i="60"/>
  <c r="AA22" i="60"/>
  <c r="F23" i="60"/>
  <c r="R23" i="60"/>
  <c r="AA23" i="60"/>
  <c r="X24" i="60"/>
  <c r="AA24" i="60"/>
  <c r="F26" i="60"/>
  <c r="O26" i="60"/>
  <c r="X26" i="60"/>
  <c r="L28" i="60"/>
  <c r="O28" i="60"/>
  <c r="I30" i="60"/>
  <c r="R30" i="60"/>
  <c r="AA30" i="60"/>
  <c r="F25" i="60"/>
  <c r="AI15" i="60"/>
  <c r="O23" i="60"/>
  <c r="O24" i="60"/>
  <c r="R24" i="60"/>
  <c r="U24" i="60"/>
  <c r="R25" i="60"/>
  <c r="U25" i="60"/>
  <c r="F30" i="60"/>
  <c r="O30" i="60"/>
  <c r="X30" i="60"/>
  <c r="C28" i="60"/>
  <c r="Z27" i="60"/>
  <c r="I31" i="60"/>
  <c r="O27" i="60"/>
  <c r="E32" i="60"/>
  <c r="E29" i="60"/>
  <c r="H32" i="60"/>
  <c r="H29" i="60"/>
  <c r="K32" i="60"/>
  <c r="K29" i="60"/>
  <c r="N32" i="60"/>
  <c r="N29" i="60"/>
  <c r="Q32" i="60"/>
  <c r="Q29" i="60"/>
  <c r="T32" i="60"/>
  <c r="T29" i="60"/>
  <c r="W32" i="60"/>
  <c r="W29" i="60"/>
  <c r="Z32" i="60"/>
  <c r="Z29" i="60"/>
  <c r="E23" i="60"/>
  <c r="H23" i="60"/>
  <c r="E24" i="60"/>
  <c r="N24" i="60"/>
  <c r="W24" i="60"/>
  <c r="AJ5" i="60"/>
  <c r="N23" i="60"/>
  <c r="Q23" i="60"/>
  <c r="T23" i="60"/>
  <c r="W23" i="60"/>
  <c r="Z23" i="60"/>
  <c r="AI6" i="60"/>
  <c r="AH7" i="60"/>
  <c r="AJ8" i="60"/>
  <c r="E26" i="60"/>
  <c r="H26" i="60"/>
  <c r="K26" i="60"/>
  <c r="N26" i="60"/>
  <c r="Q26" i="60"/>
  <c r="T26" i="60"/>
  <c r="W26" i="60"/>
  <c r="Z26" i="60"/>
  <c r="AI9" i="60"/>
  <c r="AJ11" i="60"/>
  <c r="E30" i="60"/>
  <c r="H30" i="60"/>
  <c r="K30" i="60"/>
  <c r="N30" i="60"/>
  <c r="Q30" i="60"/>
  <c r="T30" i="60"/>
  <c r="W30" i="60"/>
  <c r="AI13" i="60"/>
  <c r="J31" i="60"/>
  <c r="M31" i="60"/>
  <c r="P31" i="60"/>
  <c r="S31" i="60"/>
  <c r="V31" i="60"/>
  <c r="C32" i="60"/>
  <c r="C29" i="60"/>
  <c r="F32" i="60"/>
  <c r="F29" i="60"/>
  <c r="I32" i="60"/>
  <c r="I29" i="60"/>
  <c r="L32" i="60"/>
  <c r="L29" i="60"/>
  <c r="O32" i="60"/>
  <c r="O29" i="60"/>
  <c r="R32" i="60"/>
  <c r="R29" i="60"/>
  <c r="U32" i="60"/>
  <c r="U29" i="60"/>
  <c r="X32" i="60"/>
  <c r="X29" i="60"/>
  <c r="AA32" i="60"/>
  <c r="AA29" i="60"/>
  <c r="AJ15" i="60"/>
  <c r="E22" i="60"/>
  <c r="H22" i="60"/>
  <c r="K22" i="60"/>
  <c r="N22" i="60"/>
  <c r="Q22" i="60"/>
  <c r="T22" i="60"/>
  <c r="W22" i="60"/>
  <c r="Z22" i="60"/>
  <c r="AB26" i="60"/>
  <c r="G32" i="60"/>
  <c r="P32" i="60"/>
  <c r="Y32" i="60"/>
  <c r="AJ7" i="60"/>
  <c r="F31" i="60"/>
  <c r="L27" i="60"/>
  <c r="R27" i="60"/>
  <c r="X27" i="60"/>
  <c r="AH5" i="60"/>
  <c r="AJ6" i="60"/>
  <c r="AI7" i="60"/>
  <c r="AH8" i="60"/>
  <c r="AH11" i="60"/>
  <c r="AJ13" i="60"/>
  <c r="E31" i="60"/>
  <c r="H31" i="60"/>
  <c r="K31" i="60"/>
  <c r="N31" i="60"/>
  <c r="AH15" i="60"/>
  <c r="O25" i="57"/>
  <c r="F25" i="57"/>
  <c r="U24" i="57"/>
  <c r="L30" i="57"/>
  <c r="O22" i="57"/>
  <c r="O24" i="57"/>
  <c r="X23" i="57"/>
  <c r="U23" i="57"/>
  <c r="O23" i="57"/>
  <c r="L23" i="57"/>
  <c r="L26" i="57"/>
  <c r="F28" i="57"/>
  <c r="AI9" i="57"/>
  <c r="AI8" i="57"/>
  <c r="AH8" i="57"/>
  <c r="AI5" i="57"/>
  <c r="AH5" i="57"/>
  <c r="AB22" i="57"/>
  <c r="AJ6" i="57"/>
  <c r="R27" i="57"/>
  <c r="H27" i="57"/>
  <c r="N27" i="57"/>
  <c r="N22" i="57"/>
  <c r="T22" i="57"/>
  <c r="T27" i="57"/>
  <c r="W22" i="57"/>
  <c r="AH6" i="57"/>
  <c r="AA24" i="57"/>
  <c r="AI7" i="57"/>
  <c r="I32" i="57"/>
  <c r="R32" i="57"/>
  <c r="X32" i="57"/>
  <c r="AI15" i="57"/>
  <c r="L25" i="57"/>
  <c r="AA26" i="57"/>
  <c r="Y30" i="57"/>
  <c r="F32" i="57"/>
  <c r="G27" i="57"/>
  <c r="J22" i="57"/>
  <c r="P22" i="57"/>
  <c r="P27" i="57"/>
  <c r="S22" i="57"/>
  <c r="Y22" i="57"/>
  <c r="Y27" i="57"/>
  <c r="Z24" i="57"/>
  <c r="AH7" i="57"/>
  <c r="M22" i="57"/>
  <c r="K22" i="57"/>
  <c r="K27" i="57"/>
  <c r="Q27" i="57"/>
  <c r="AJ5" i="57"/>
  <c r="AI6" i="57"/>
  <c r="AJ7" i="57"/>
  <c r="AB26" i="57"/>
  <c r="AJ9" i="57"/>
  <c r="H28" i="57"/>
  <c r="H30" i="57"/>
  <c r="K30" i="57"/>
  <c r="K28" i="57"/>
  <c r="N28" i="57"/>
  <c r="N30" i="57"/>
  <c r="Q28" i="57"/>
  <c r="Q30" i="57"/>
  <c r="Z28" i="57"/>
  <c r="AH11" i="57"/>
  <c r="AB29" i="57"/>
  <c r="F30" i="57"/>
  <c r="H22" i="57"/>
  <c r="V22" i="57"/>
  <c r="W28" i="57"/>
  <c r="I25" i="57"/>
  <c r="R25" i="57"/>
  <c r="AA25" i="57"/>
  <c r="AJ8" i="57"/>
  <c r="L28" i="57"/>
  <c r="O30" i="57"/>
  <c r="U28" i="57"/>
  <c r="X30" i="57"/>
  <c r="H29" i="57"/>
  <c r="K29" i="57"/>
  <c r="N29" i="57"/>
  <c r="Q29" i="57"/>
  <c r="T29" i="57"/>
  <c r="W29" i="57"/>
  <c r="Z29" i="57"/>
  <c r="R28" i="57"/>
  <c r="X28" i="57"/>
  <c r="O26" i="57"/>
  <c r="X26" i="57"/>
  <c r="R29" i="57"/>
  <c r="AA29" i="57"/>
  <c r="H32" i="57"/>
  <c r="K32" i="57"/>
  <c r="N32" i="57"/>
  <c r="Q32" i="57"/>
  <c r="T32" i="57"/>
  <c r="W32" i="57"/>
  <c r="Z32" i="57"/>
  <c r="AH15" i="57"/>
  <c r="AA28" i="57"/>
  <c r="F31" i="57"/>
  <c r="E24" i="57"/>
  <c r="C29" i="57"/>
  <c r="O31" i="60"/>
  <c r="L31" i="60"/>
  <c r="I27" i="60"/>
  <c r="Z31" i="60"/>
  <c r="F27" i="60"/>
  <c r="Z30" i="60"/>
  <c r="U27" i="60"/>
  <c r="U31" i="60"/>
  <c r="C27" i="60"/>
  <c r="C31" i="60"/>
  <c r="AH10" i="60"/>
  <c r="M30" i="57"/>
  <c r="P30" i="57"/>
  <c r="Z30" i="57"/>
  <c r="AH13" i="57"/>
  <c r="D30" i="57"/>
  <c r="AB30" i="57"/>
  <c r="AJ13" i="57"/>
  <c r="J30" i="57"/>
  <c r="U30" i="57"/>
  <c r="S30" i="57"/>
  <c r="V30" i="57"/>
  <c r="G30" i="57"/>
  <c r="AA30" i="57"/>
  <c r="AI13" i="57"/>
  <c r="AA27" i="57"/>
  <c r="Z27" i="57"/>
  <c r="X30" i="49"/>
  <c r="V32" i="49"/>
  <c r="V29" i="49"/>
  <c r="V24" i="49"/>
  <c r="V28" i="49"/>
  <c r="V30" i="49"/>
  <c r="V22" i="49"/>
  <c r="AI8" i="49"/>
  <c r="AH5" i="49"/>
  <c r="V23" i="49"/>
  <c r="V25" i="49"/>
  <c r="AJ5" i="49"/>
  <c r="AH8" i="49"/>
  <c r="AJ8" i="49"/>
  <c r="AI11" i="49"/>
  <c r="AJ11" i="49"/>
  <c r="AH11" i="49"/>
  <c r="AH6" i="49"/>
  <c r="AI7" i="49"/>
  <c r="U30" i="49"/>
  <c r="AI5" i="49"/>
  <c r="AJ6" i="49"/>
  <c r="AJ7" i="49"/>
  <c r="AI6" i="49"/>
  <c r="L22" i="49"/>
  <c r="I22" i="49"/>
  <c r="D28" i="49"/>
  <c r="Z23" i="49"/>
  <c r="R25" i="49"/>
  <c r="G32" i="49"/>
  <c r="Z26" i="49"/>
  <c r="M25" i="49"/>
  <c r="O31" i="49"/>
  <c r="AB27" i="49"/>
  <c r="L30" i="49"/>
  <c r="L28" i="49"/>
  <c r="L25" i="49"/>
  <c r="L23" i="49"/>
  <c r="L32" i="49"/>
  <c r="K27" i="49"/>
  <c r="R30" i="49"/>
  <c r="R32" i="49"/>
  <c r="R22" i="49"/>
  <c r="R23" i="49"/>
  <c r="E28" i="49"/>
  <c r="R29" i="49"/>
  <c r="E32" i="49"/>
  <c r="R28" i="49"/>
  <c r="E23" i="49"/>
  <c r="E22" i="49"/>
  <c r="E24" i="49"/>
  <c r="Q27" i="49"/>
  <c r="E26" i="49"/>
  <c r="E25" i="49"/>
  <c r="E27" i="49"/>
  <c r="X27" i="49"/>
  <c r="G22" i="49"/>
  <c r="O26" i="49"/>
  <c r="O29" i="49"/>
  <c r="O22" i="49"/>
  <c r="O25" i="49"/>
  <c r="O23" i="49"/>
  <c r="O24" i="49"/>
  <c r="O32" i="49"/>
  <c r="O28" i="49"/>
  <c r="O30" i="49"/>
  <c r="N23" i="49"/>
  <c r="N25" i="49"/>
  <c r="N32" i="49"/>
  <c r="K23" i="49"/>
  <c r="K25" i="49"/>
  <c r="K24" i="49"/>
  <c r="K28" i="49"/>
  <c r="K22" i="49"/>
  <c r="K26" i="49"/>
  <c r="K32" i="49"/>
  <c r="P32" i="49"/>
  <c r="P25" i="49"/>
  <c r="P22" i="49"/>
  <c r="P29" i="49"/>
  <c r="P26" i="49"/>
  <c r="P23" i="49"/>
  <c r="P28" i="49"/>
  <c r="P30" i="49"/>
  <c r="O27" i="49"/>
  <c r="N27" i="49"/>
  <c r="J29" i="49"/>
  <c r="J26" i="49"/>
  <c r="J25" i="49"/>
  <c r="J32" i="49"/>
  <c r="J28" i="49"/>
  <c r="J23" i="49"/>
  <c r="J22" i="49"/>
  <c r="J30" i="49"/>
  <c r="Q32" i="49"/>
  <c r="Q22" i="49"/>
  <c r="AA32" i="49"/>
  <c r="AA23" i="49"/>
  <c r="AA26" i="49"/>
  <c r="AA25" i="49"/>
  <c r="AA29" i="49"/>
  <c r="AA28" i="49"/>
  <c r="AA22" i="49"/>
  <c r="AA24" i="49"/>
  <c r="S32" i="49"/>
  <c r="S23" i="49"/>
  <c r="S22" i="49"/>
  <c r="S29" i="49"/>
  <c r="S28" i="49"/>
  <c r="S26" i="49"/>
  <c r="S25" i="49"/>
  <c r="S30" i="49"/>
  <c r="U32" i="49"/>
  <c r="U29" i="49"/>
  <c r="U26" i="49"/>
  <c r="U23" i="49"/>
  <c r="U25" i="49"/>
  <c r="U28" i="49"/>
  <c r="U24" i="49"/>
  <c r="U22" i="49"/>
  <c r="Y28" i="49"/>
  <c r="Y22" i="49"/>
  <c r="Y25" i="49"/>
  <c r="Y32" i="49"/>
  <c r="Y23" i="49"/>
  <c r="Y29" i="49"/>
  <c r="Y26" i="49"/>
  <c r="Y24" i="49"/>
  <c r="Y30" i="49"/>
  <c r="AA27" i="49"/>
  <c r="U31" i="49"/>
  <c r="Y31" i="49"/>
  <c r="W23" i="49"/>
  <c r="W22" i="49"/>
  <c r="W32" i="49"/>
  <c r="W26" i="49"/>
  <c r="W25" i="49"/>
  <c r="W28" i="49"/>
  <c r="T23" i="49"/>
  <c r="T25" i="49"/>
  <c r="T32" i="49"/>
  <c r="T24" i="49"/>
  <c r="T22" i="49"/>
  <c r="T28" i="49"/>
  <c r="U27" i="49"/>
  <c r="Y27" i="49"/>
  <c r="X29" i="49"/>
  <c r="X25" i="49"/>
  <c r="X24" i="49"/>
  <c r="X22" i="49"/>
  <c r="X23" i="49"/>
  <c r="X32" i="49"/>
  <c r="X26" i="49"/>
  <c r="X28" i="49"/>
  <c r="Z32" i="46"/>
  <c r="Q32" i="46"/>
  <c r="L32" i="46"/>
  <c r="C32" i="46"/>
  <c r="H32" i="46"/>
  <c r="O32" i="46"/>
  <c r="F32" i="46"/>
  <c r="W32" i="46"/>
  <c r="N32" i="46"/>
  <c r="E32" i="46"/>
  <c r="I32" i="46"/>
  <c r="J32" i="46"/>
  <c r="M32" i="46"/>
  <c r="P32" i="46"/>
  <c r="D32" i="46"/>
  <c r="G32" i="46"/>
  <c r="X32" i="46"/>
  <c r="S32" i="46"/>
  <c r="Q23" i="46"/>
  <c r="R32" i="46"/>
  <c r="Y32" i="46"/>
  <c r="V32" i="46"/>
  <c r="Q22" i="46"/>
  <c r="D22" i="46"/>
  <c r="S23" i="46"/>
  <c r="C23" i="46"/>
  <c r="W24" i="46"/>
  <c r="M22" i="46"/>
  <c r="E22" i="46"/>
  <c r="AB23" i="46"/>
  <c r="P23" i="46"/>
  <c r="E23" i="46"/>
  <c r="Y24" i="46"/>
  <c r="S24" i="46"/>
  <c r="AB32" i="46"/>
  <c r="Z22" i="46"/>
  <c r="P22" i="46"/>
  <c r="N22" i="46"/>
  <c r="C22" i="46"/>
  <c r="W23" i="46"/>
  <c r="M23" i="46"/>
  <c r="G23" i="46"/>
  <c r="D23" i="46"/>
  <c r="M24" i="46"/>
  <c r="H24" i="46"/>
  <c r="W22" i="46"/>
  <c r="V22" i="46"/>
  <c r="S22" i="46"/>
  <c r="J22" i="46"/>
  <c r="H22" i="46"/>
  <c r="G22" i="46"/>
  <c r="Z23" i="46"/>
  <c r="V23" i="46"/>
  <c r="N23" i="46"/>
  <c r="J23" i="46"/>
  <c r="H23" i="46"/>
  <c r="Z24" i="46"/>
  <c r="P24" i="46"/>
  <c r="N24" i="46"/>
  <c r="J24" i="46"/>
  <c r="D24" i="46"/>
  <c r="C29" i="46"/>
  <c r="C30" i="46"/>
  <c r="Z25" i="46"/>
  <c r="W25" i="46"/>
  <c r="Q25" i="46"/>
  <c r="N25" i="46"/>
  <c r="H25" i="46"/>
  <c r="F25" i="46"/>
  <c r="C25" i="46"/>
  <c r="Z26" i="46"/>
  <c r="W26" i="46"/>
  <c r="Q26" i="46"/>
  <c r="N26" i="46"/>
  <c r="H26" i="46"/>
  <c r="F26" i="46"/>
  <c r="C26" i="46"/>
  <c r="V24" i="46"/>
  <c r="Q24" i="46"/>
  <c r="G24" i="46"/>
  <c r="E24" i="46"/>
  <c r="C24" i="46"/>
  <c r="Z29" i="46"/>
  <c r="W29" i="46"/>
  <c r="Q29" i="46"/>
  <c r="N29" i="46"/>
  <c r="E29" i="46"/>
  <c r="Z28" i="46"/>
  <c r="AB25" i="46"/>
  <c r="Y25" i="46"/>
  <c r="V25" i="46"/>
  <c r="S25" i="46"/>
  <c r="P25" i="46"/>
  <c r="M25" i="46"/>
  <c r="J25" i="46"/>
  <c r="E25" i="46"/>
  <c r="AB26" i="46"/>
  <c r="Y26" i="46"/>
  <c r="V26" i="46"/>
  <c r="S26" i="46"/>
  <c r="P26" i="46"/>
  <c r="M26" i="46"/>
  <c r="J26" i="46"/>
  <c r="E26" i="46"/>
  <c r="AJ12" i="46"/>
  <c r="Y29" i="46"/>
  <c r="V29" i="46"/>
  <c r="S29" i="46"/>
  <c r="P29" i="46"/>
  <c r="M29" i="46"/>
  <c r="J29" i="46"/>
  <c r="G29" i="46"/>
  <c r="D29" i="46"/>
  <c r="AB28" i="46"/>
  <c r="Y28" i="46"/>
  <c r="V28" i="46"/>
  <c r="S28" i="46"/>
  <c r="P28" i="46"/>
  <c r="M28" i="46"/>
  <c r="J28" i="46"/>
  <c r="G28" i="46"/>
  <c r="D28" i="46"/>
  <c r="X25" i="46"/>
  <c r="R25" i="46"/>
  <c r="O25" i="46"/>
  <c r="L25" i="46"/>
  <c r="I25" i="46"/>
  <c r="G25" i="46"/>
  <c r="D25" i="46"/>
  <c r="X26" i="46"/>
  <c r="R26" i="46"/>
  <c r="O26" i="46"/>
  <c r="L26" i="46"/>
  <c r="I26" i="46"/>
  <c r="G26" i="46"/>
  <c r="D26" i="46"/>
  <c r="X22" i="46"/>
  <c r="R22" i="46"/>
  <c r="O22" i="46"/>
  <c r="L22" i="46"/>
  <c r="I22" i="46"/>
  <c r="F22" i="46"/>
  <c r="X24" i="46"/>
  <c r="R24" i="46"/>
  <c r="O24" i="46"/>
  <c r="L24" i="46"/>
  <c r="I24" i="46"/>
  <c r="F24" i="46"/>
  <c r="X29" i="46"/>
  <c r="R29" i="46"/>
  <c r="O29" i="46"/>
  <c r="L29" i="46"/>
  <c r="I29" i="46"/>
  <c r="F29" i="46"/>
  <c r="X23" i="46"/>
  <c r="R23" i="46"/>
  <c r="O23" i="46"/>
  <c r="L23" i="46"/>
  <c r="I23" i="46"/>
  <c r="F23" i="46"/>
  <c r="X28" i="46"/>
  <c r="R28" i="46"/>
  <c r="O28" i="46"/>
  <c r="L28" i="46"/>
  <c r="I28" i="46"/>
  <c r="F28" i="46"/>
  <c r="C28" i="46"/>
  <c r="W28" i="46"/>
  <c r="AJ5" i="46"/>
  <c r="AB22" i="46"/>
  <c r="Y22" i="46"/>
  <c r="AJ7" i="46"/>
  <c r="AB24" i="46"/>
  <c r="N30" i="46"/>
  <c r="N28" i="46"/>
  <c r="H28" i="46"/>
  <c r="E30" i="46"/>
  <c r="E28" i="46"/>
  <c r="AB29" i="46"/>
  <c r="Q28" i="46"/>
  <c r="D30" i="49"/>
  <c r="F24" i="49"/>
  <c r="D29" i="49"/>
  <c r="G26" i="49"/>
  <c r="D25" i="49"/>
  <c r="D22" i="49"/>
  <c r="G23" i="49"/>
  <c r="G28" i="49"/>
  <c r="I25" i="49"/>
  <c r="I23" i="49"/>
  <c r="I28" i="49"/>
  <c r="I30" i="49"/>
  <c r="G31" i="49"/>
  <c r="D27" i="49"/>
  <c r="D26" i="49"/>
  <c r="D23" i="49"/>
  <c r="G25" i="49"/>
  <c r="G24" i="49"/>
  <c r="I26" i="49"/>
  <c r="I32" i="49"/>
  <c r="Z22" i="49"/>
  <c r="G27" i="49"/>
  <c r="D31" i="49"/>
  <c r="D24" i="49"/>
  <c r="D32" i="49"/>
  <c r="G30" i="49"/>
  <c r="G29" i="49"/>
  <c r="I29" i="49"/>
  <c r="H22" i="49"/>
  <c r="Z25" i="49"/>
  <c r="R24" i="49"/>
  <c r="AB29" i="49"/>
  <c r="H32" i="49"/>
  <c r="Z28" i="49"/>
  <c r="Z32" i="49"/>
  <c r="M22" i="49"/>
  <c r="M32" i="49"/>
  <c r="Q28" i="49"/>
  <c r="Q25" i="49"/>
  <c r="Q23" i="49"/>
  <c r="N28" i="49"/>
  <c r="N26" i="49"/>
  <c r="F23" i="49"/>
  <c r="F22" i="49"/>
  <c r="M30" i="49"/>
  <c r="M29" i="49"/>
  <c r="M28" i="49"/>
  <c r="M23" i="49"/>
  <c r="M26" i="49"/>
  <c r="Q24" i="49"/>
  <c r="Q26" i="49"/>
  <c r="N24" i="49"/>
  <c r="N22" i="49"/>
  <c r="F25" i="49"/>
  <c r="AB31" i="49"/>
  <c r="AB25" i="49"/>
  <c r="H28" i="49"/>
  <c r="H25" i="49"/>
  <c r="AB30" i="49"/>
  <c r="AB28" i="49"/>
  <c r="H24" i="49"/>
  <c r="H26" i="49"/>
  <c r="H23" i="49"/>
  <c r="H27" i="49"/>
  <c r="AB24" i="49"/>
  <c r="AB32" i="49"/>
  <c r="AB26" i="49"/>
  <c r="AB23" i="49"/>
  <c r="AB22" i="49"/>
  <c r="F28" i="49"/>
  <c r="F32" i="49"/>
  <c r="F29" i="49"/>
  <c r="F30" i="49"/>
  <c r="X31" i="46"/>
  <c r="R27" i="46"/>
  <c r="O27" i="46"/>
  <c r="L27" i="46"/>
  <c r="I27" i="46"/>
  <c r="F27" i="46"/>
  <c r="AJ6" i="46"/>
  <c r="AJ13" i="46"/>
  <c r="Y30" i="46"/>
  <c r="V30" i="46"/>
  <c r="S30" i="46"/>
  <c r="M31" i="46"/>
  <c r="J30" i="46"/>
  <c r="D30" i="46"/>
  <c r="AI12" i="46"/>
  <c r="V27" i="46"/>
  <c r="S27" i="46"/>
  <c r="P27" i="46"/>
  <c r="M27" i="46"/>
  <c r="J31" i="46"/>
  <c r="G27" i="46"/>
  <c r="D27" i="46"/>
  <c r="AI8" i="46"/>
  <c r="AH6" i="46"/>
  <c r="AI9" i="46"/>
  <c r="AH11" i="46"/>
  <c r="AH8" i="46"/>
  <c r="AH9" i="46"/>
  <c r="AH15" i="46"/>
  <c r="AI10" i="46"/>
  <c r="AH5" i="46"/>
  <c r="W27" i="46"/>
  <c r="Q27" i="46"/>
  <c r="N27" i="46"/>
  <c r="H27" i="46"/>
  <c r="AJ8" i="46"/>
  <c r="AI6" i="46"/>
  <c r="AH7" i="46"/>
  <c r="AJ9" i="46"/>
  <c r="R30" i="46"/>
  <c r="O30" i="46"/>
  <c r="I30" i="46"/>
  <c r="F30" i="46"/>
  <c r="AH12" i="46"/>
  <c r="Z27" i="46"/>
  <c r="Z30" i="46"/>
  <c r="AJ15" i="46"/>
  <c r="AJ11" i="46"/>
  <c r="AB27" i="46"/>
  <c r="AI5" i="46"/>
  <c r="AI11" i="46"/>
  <c r="AI7" i="46"/>
  <c r="D31" i="46"/>
  <c r="Q30" i="46"/>
  <c r="T26" i="46"/>
  <c r="V31" i="46"/>
  <c r="W30" i="46"/>
  <c r="T30" i="46"/>
  <c r="Q31" i="46"/>
  <c r="X30" i="46"/>
  <c r="L31" i="46"/>
  <c r="L30" i="46"/>
  <c r="C31" i="46"/>
  <c r="C27" i="46"/>
  <c r="J27" i="46"/>
  <c r="G31" i="46"/>
  <c r="G30" i="46"/>
  <c r="P31" i="46"/>
  <c r="P30" i="46"/>
  <c r="AI13" i="46"/>
  <c r="F31" i="46"/>
  <c r="O31" i="46"/>
  <c r="E31" i="46"/>
  <c r="E27" i="46"/>
  <c r="W31" i="46"/>
  <c r="S31" i="46"/>
  <c r="AH13" i="46"/>
  <c r="AH10" i="46"/>
  <c r="T32" i="46"/>
  <c r="T25" i="46"/>
  <c r="T28" i="46"/>
  <c r="T27" i="46"/>
  <c r="T23" i="46"/>
  <c r="T22" i="46"/>
  <c r="T29" i="46"/>
  <c r="T24" i="46"/>
  <c r="AH9" i="49"/>
  <c r="AI9" i="49"/>
  <c r="AJ9" i="49"/>
  <c r="AJ10" i="49"/>
  <c r="AI10" i="49"/>
  <c r="C28" i="49"/>
  <c r="C23" i="49"/>
  <c r="C24" i="49"/>
  <c r="C26" i="49"/>
  <c r="C22" i="49"/>
  <c r="AH15" i="49"/>
  <c r="C27" i="49"/>
  <c r="AI15" i="49"/>
  <c r="AJ15" i="49"/>
  <c r="C25" i="49"/>
  <c r="C32" i="49"/>
  <c r="V25" i="67"/>
  <c r="Y26" i="67"/>
  <c r="G28" i="67"/>
  <c r="V30" i="67"/>
  <c r="W24" i="67"/>
  <c r="N24" i="67"/>
  <c r="Q23" i="67"/>
  <c r="H23" i="67"/>
  <c r="R26" i="67"/>
  <c r="I26" i="67"/>
  <c r="AI5" i="67"/>
  <c r="F23" i="67"/>
  <c r="I23" i="67"/>
  <c r="O23" i="67"/>
  <c r="R23" i="67"/>
  <c r="U23" i="67"/>
  <c r="F24" i="67"/>
  <c r="I24" i="67"/>
  <c r="R24" i="67"/>
  <c r="U24" i="67"/>
  <c r="X24" i="67"/>
  <c r="F26" i="67"/>
  <c r="U26" i="67"/>
  <c r="N26" i="67"/>
  <c r="H25" i="67"/>
  <c r="Q25" i="67"/>
  <c r="Q26" i="67"/>
  <c r="H28" i="67"/>
  <c r="K28" i="67"/>
  <c r="N28" i="67"/>
  <c r="Q28" i="67"/>
  <c r="T28" i="67"/>
  <c r="W28" i="67"/>
  <c r="T26" i="67"/>
  <c r="N25" i="67"/>
  <c r="W25" i="67"/>
  <c r="F28" i="67"/>
  <c r="I28" i="67"/>
  <c r="R28" i="67"/>
  <c r="U28" i="67"/>
  <c r="K26" i="67"/>
  <c r="W26" i="67"/>
  <c r="W27" i="67"/>
  <c r="F25" i="67"/>
  <c r="I25" i="67"/>
  <c r="O25" i="67"/>
  <c r="R25" i="67"/>
  <c r="U25" i="67"/>
  <c r="X25" i="67"/>
  <c r="D29" i="67"/>
  <c r="G29" i="67"/>
  <c r="J29" i="67"/>
  <c r="W23" i="67"/>
  <c r="AJ5" i="67"/>
  <c r="K29" i="67"/>
  <c r="K27" i="67"/>
  <c r="N29" i="67"/>
  <c r="N27" i="67"/>
  <c r="Q29" i="67"/>
  <c r="T27" i="67"/>
  <c r="X27" i="67"/>
  <c r="AH5" i="67"/>
  <c r="AI10" i="67"/>
  <c r="F29" i="67"/>
  <c r="F27" i="67"/>
  <c r="I29" i="67"/>
  <c r="I27" i="67"/>
  <c r="R29" i="67"/>
  <c r="U29" i="67"/>
  <c r="Y29" i="67"/>
  <c r="I30" i="67"/>
  <c r="R30" i="67"/>
  <c r="AA30" i="49"/>
  <c r="S12" i="65"/>
  <c r="K26" i="65"/>
  <c r="K20" i="65"/>
  <c r="K19" i="65"/>
  <c r="K22" i="65"/>
  <c r="D20" i="65"/>
  <c r="D22" i="65"/>
  <c r="D24" i="65"/>
  <c r="D25" i="65"/>
  <c r="D21" i="65"/>
  <c r="D26" i="65"/>
  <c r="D19" i="65"/>
  <c r="N31" i="46"/>
  <c r="M30" i="46"/>
  <c r="AB30" i="46"/>
  <c r="X27" i="46"/>
  <c r="T12" i="65"/>
  <c r="L20" i="65"/>
  <c r="L21" i="65"/>
  <c r="L24" i="65"/>
  <c r="L26" i="65"/>
  <c r="I19" i="65"/>
  <c r="I24" i="65"/>
  <c r="I20" i="65"/>
  <c r="I23" i="65"/>
  <c r="I25" i="65"/>
  <c r="I21" i="65"/>
  <c r="I26" i="65"/>
  <c r="E25" i="65"/>
  <c r="E21" i="65"/>
  <c r="E26" i="65"/>
  <c r="E19" i="65"/>
  <c r="E20" i="65"/>
  <c r="E22" i="65"/>
  <c r="X31" i="49"/>
  <c r="L29" i="49"/>
  <c r="AA31" i="57"/>
  <c r="H25" i="65"/>
  <c r="H21" i="65"/>
  <c r="H26" i="65"/>
  <c r="H20" i="65"/>
  <c r="H22" i="65"/>
  <c r="H19" i="65"/>
  <c r="H23" i="65"/>
  <c r="AJ10" i="46"/>
  <c r="T31" i="46"/>
  <c r="I31" i="46"/>
  <c r="R31" i="46"/>
  <c r="U12" i="65"/>
  <c r="M22" i="65"/>
  <c r="M24" i="65"/>
  <c r="M19" i="65"/>
  <c r="M21" i="65"/>
  <c r="M26" i="65"/>
  <c r="J20" i="65"/>
  <c r="J19" i="65"/>
  <c r="J26" i="65"/>
  <c r="J25" i="65"/>
  <c r="J22" i="65"/>
  <c r="J24" i="65"/>
  <c r="F19" i="65"/>
  <c r="F21" i="65"/>
  <c r="F26" i="65"/>
  <c r="F24" i="65"/>
  <c r="F25" i="65"/>
  <c r="F20" i="65"/>
  <c r="C22" i="65"/>
  <c r="C19" i="65"/>
  <c r="C26" i="65"/>
  <c r="C20" i="65"/>
  <c r="C21" i="65"/>
  <c r="C24" i="65"/>
  <c r="AH13" i="60"/>
  <c r="D29" i="57"/>
  <c r="D28" i="57"/>
  <c r="D26" i="57"/>
  <c r="E32" i="57"/>
  <c r="I29" i="57"/>
  <c r="F26" i="57"/>
  <c r="R30" i="57"/>
  <c r="C28" i="57"/>
  <c r="E22" i="57"/>
  <c r="I27" i="57"/>
  <c r="J27" i="57"/>
  <c r="G22" i="57"/>
  <c r="O28" i="57"/>
  <c r="D22" i="57"/>
  <c r="AA32" i="57"/>
  <c r="O32" i="57"/>
  <c r="C32" i="57"/>
  <c r="I26" i="57"/>
  <c r="I23" i="57"/>
  <c r="R23" i="57"/>
  <c r="AA23" i="57"/>
  <c r="I28" i="57"/>
  <c r="U22" i="57"/>
  <c r="H24" i="57"/>
  <c r="H26" i="57"/>
  <c r="Q24" i="57"/>
  <c r="Q26" i="57"/>
  <c r="T28" i="57"/>
  <c r="T26" i="57"/>
  <c r="T25" i="57"/>
  <c r="C22" i="57"/>
  <c r="M27" i="57"/>
  <c r="AA22" i="57"/>
  <c r="G23" i="57"/>
  <c r="K23" i="57"/>
  <c r="P23" i="57"/>
  <c r="T23" i="57"/>
  <c r="Y23" i="57"/>
  <c r="J24" i="57"/>
  <c r="P24" i="57"/>
  <c r="C25" i="57"/>
  <c r="H25" i="57"/>
  <c r="N25" i="57"/>
  <c r="V25" i="57"/>
  <c r="C26" i="57"/>
  <c r="J26" i="57"/>
  <c r="P26" i="57"/>
  <c r="V26" i="57"/>
  <c r="P28" i="57"/>
  <c r="F29" i="57"/>
  <c r="M29" i="57"/>
  <c r="P32" i="57"/>
  <c r="U26" i="57"/>
  <c r="S32" i="57"/>
  <c r="L22" i="57"/>
  <c r="N24" i="57"/>
  <c r="U29" i="57"/>
  <c r="I24" i="57"/>
  <c r="D27" i="60"/>
  <c r="M27" i="60"/>
  <c r="M30" i="60"/>
  <c r="C26" i="60"/>
  <c r="AJ8" i="61"/>
  <c r="E29" i="57"/>
  <c r="E28" i="57"/>
  <c r="E27" i="57"/>
  <c r="X29" i="57"/>
  <c r="X25" i="57"/>
  <c r="X22" i="57"/>
  <c r="D27" i="57"/>
  <c r="D23" i="57"/>
  <c r="M23" i="57"/>
  <c r="V23" i="57"/>
  <c r="D24" i="57"/>
  <c r="L24" i="57"/>
  <c r="D25" i="57"/>
  <c r="J25" i="57"/>
  <c r="E26" i="57"/>
  <c r="R26" i="57"/>
  <c r="G28" i="57"/>
  <c r="S28" i="57"/>
  <c r="AB28" i="57"/>
  <c r="G29" i="57"/>
  <c r="S29" i="57"/>
  <c r="I30" i="57"/>
  <c r="Y32" i="57"/>
  <c r="S24" i="57"/>
  <c r="D32" i="57"/>
  <c r="V32" i="57"/>
  <c r="C23" i="57"/>
  <c r="U25" i="57"/>
  <c r="R24" i="57"/>
  <c r="V31" i="57"/>
  <c r="U31" i="57"/>
  <c r="S31" i="57"/>
  <c r="R31" i="57"/>
  <c r="O31" i="57"/>
  <c r="N31" i="57"/>
  <c r="L31" i="57"/>
  <c r="K31" i="57"/>
  <c r="J31" i="57"/>
  <c r="I31" i="57"/>
  <c r="H31" i="57"/>
  <c r="G31" i="57"/>
  <c r="E31" i="57"/>
  <c r="D31" i="57"/>
  <c r="C24" i="60"/>
  <c r="C23" i="60"/>
  <c r="F24" i="60"/>
  <c r="F28" i="60"/>
  <c r="I24" i="60"/>
  <c r="I28" i="60"/>
  <c r="I25" i="60"/>
  <c r="I23" i="60"/>
  <c r="L25" i="60"/>
  <c r="L23" i="60"/>
  <c r="L30" i="60"/>
  <c r="L24" i="60"/>
  <c r="R26" i="60"/>
  <c r="R28" i="60"/>
  <c r="U28" i="60"/>
  <c r="U23" i="60"/>
  <c r="X25" i="60"/>
  <c r="X28" i="60"/>
  <c r="AA26" i="60"/>
  <c r="AA28" i="60"/>
  <c r="C30" i="60"/>
  <c r="I26" i="60"/>
  <c r="F24" i="57"/>
  <c r="F22" i="57"/>
  <c r="E30" i="57"/>
  <c r="F27" i="57"/>
  <c r="AJ15" i="57"/>
  <c r="C24" i="57"/>
  <c r="F23" i="57"/>
  <c r="M32" i="57"/>
  <c r="M28" i="57"/>
  <c r="M26" i="57"/>
  <c r="P29" i="57"/>
  <c r="P25" i="57"/>
  <c r="Y24" i="57"/>
  <c r="Y29" i="57"/>
  <c r="Y28" i="57"/>
  <c r="Y26" i="57"/>
  <c r="Y25" i="57"/>
  <c r="V27" i="57"/>
  <c r="E23" i="57"/>
  <c r="J23" i="57"/>
  <c r="N23" i="57"/>
  <c r="S23" i="57"/>
  <c r="AB23" i="57"/>
  <c r="G24" i="57"/>
  <c r="M24" i="57"/>
  <c r="V24" i="57"/>
  <c r="AB24" i="57"/>
  <c r="E25" i="57"/>
  <c r="M25" i="57"/>
  <c r="S25" i="57"/>
  <c r="AB25" i="57"/>
  <c r="G26" i="57"/>
  <c r="J28" i="57"/>
  <c r="V28" i="57"/>
  <c r="L29" i="57"/>
  <c r="G32" i="57"/>
  <c r="AB32" i="57"/>
  <c r="J32" i="57"/>
  <c r="T30" i="57"/>
  <c r="D22" i="60"/>
  <c r="D28" i="60"/>
  <c r="D23" i="60"/>
  <c r="D32" i="60"/>
  <c r="D29" i="60"/>
  <c r="D30" i="60"/>
  <c r="D26" i="60"/>
  <c r="D25" i="60"/>
  <c r="D24" i="60"/>
  <c r="G29" i="60"/>
  <c r="G25" i="60"/>
  <c r="G30" i="60"/>
  <c r="G28" i="60"/>
  <c r="G26" i="60"/>
  <c r="G24" i="60"/>
  <c r="G22" i="60"/>
  <c r="G23" i="60"/>
  <c r="G27" i="60"/>
  <c r="J26" i="60"/>
  <c r="J29" i="60"/>
  <c r="J22" i="60"/>
  <c r="J25" i="60"/>
  <c r="J23" i="60"/>
  <c r="J27" i="60"/>
  <c r="J32" i="60"/>
  <c r="J30" i="60"/>
  <c r="J28" i="60"/>
  <c r="J24" i="60"/>
  <c r="M32" i="60"/>
  <c r="M22" i="60"/>
  <c r="M28" i="60"/>
  <c r="M24" i="60"/>
  <c r="M29" i="60"/>
  <c r="M26" i="60"/>
  <c r="M25" i="60"/>
  <c r="M23" i="60"/>
  <c r="P29" i="60"/>
  <c r="P25" i="60"/>
  <c r="P28" i="60"/>
  <c r="P26" i="60"/>
  <c r="P23" i="60"/>
  <c r="P22" i="60"/>
  <c r="P24" i="60"/>
  <c r="P27" i="60"/>
  <c r="S29" i="60"/>
  <c r="S26" i="60"/>
  <c r="S24" i="60"/>
  <c r="S23" i="60"/>
  <c r="S22" i="60"/>
  <c r="S30" i="60"/>
  <c r="S25" i="60"/>
  <c r="S27" i="60"/>
  <c r="S32" i="60"/>
  <c r="S28" i="60"/>
  <c r="P30" i="60"/>
  <c r="K27" i="60"/>
  <c r="AB23" i="60"/>
  <c r="T24" i="60"/>
  <c r="Z24" i="60"/>
  <c r="H25" i="60"/>
  <c r="Q25" i="60"/>
  <c r="V25" i="60"/>
  <c r="Z25" i="60"/>
  <c r="V26" i="60"/>
  <c r="E28" i="60"/>
  <c r="N28" i="60"/>
  <c r="W28" i="60"/>
  <c r="AB28" i="60"/>
  <c r="V30" i="60"/>
  <c r="Y30" i="60"/>
  <c r="AB32" i="60"/>
  <c r="Y22" i="60"/>
  <c r="AB29" i="60"/>
  <c r="V32" i="60"/>
  <c r="O24" i="61"/>
  <c r="N33" i="61"/>
  <c r="E33" i="61"/>
  <c r="E27" i="60"/>
  <c r="N27" i="60"/>
  <c r="V23" i="60"/>
  <c r="K24" i="60"/>
  <c r="Q24" i="60"/>
  <c r="V24" i="60"/>
  <c r="AB24" i="60"/>
  <c r="AB25" i="60"/>
  <c r="Y26" i="60"/>
  <c r="K28" i="60"/>
  <c r="T28" i="60"/>
  <c r="Y28" i="60"/>
  <c r="V29" i="60"/>
  <c r="AI8" i="61"/>
  <c r="Y23" i="61"/>
  <c r="X33" i="61"/>
  <c r="M23" i="61"/>
  <c r="L33" i="61"/>
  <c r="J24" i="61"/>
  <c r="H24" i="61"/>
  <c r="Y30" i="61"/>
  <c r="K23" i="60"/>
  <c r="Y23" i="60"/>
  <c r="H24" i="60"/>
  <c r="Y24" i="60"/>
  <c r="Y25" i="60"/>
  <c r="V28" i="60"/>
  <c r="V26" i="61"/>
  <c r="D25" i="61"/>
  <c r="Z24" i="61"/>
  <c r="D24" i="61"/>
  <c r="Z23" i="61"/>
  <c r="S27" i="61"/>
  <c r="Q30" i="61"/>
  <c r="W33" i="61"/>
  <c r="W31" i="61"/>
  <c r="T24" i="61"/>
  <c r="T30" i="61"/>
  <c r="T25" i="63"/>
  <c r="O30" i="61"/>
  <c r="N30" i="61"/>
  <c r="AB29" i="61"/>
  <c r="C30" i="61"/>
  <c r="J30" i="61"/>
  <c r="E30" i="61"/>
  <c r="AI11" i="61"/>
  <c r="V29" i="61"/>
  <c r="T29" i="61"/>
  <c r="S29" i="61"/>
  <c r="P29" i="61"/>
  <c r="O29" i="61"/>
  <c r="L29" i="61"/>
  <c r="J29" i="61"/>
  <c r="I31" i="61"/>
  <c r="G31" i="61"/>
  <c r="F29" i="61"/>
  <c r="D31" i="61"/>
  <c r="AI12" i="61"/>
  <c r="C23" i="63"/>
  <c r="C25" i="63"/>
  <c r="AI9" i="63"/>
  <c r="AH9" i="63"/>
  <c r="Z23" i="63"/>
  <c r="E23" i="65"/>
  <c r="AI12" i="63"/>
  <c r="AH7" i="63"/>
  <c r="C21" i="63"/>
  <c r="X26" i="63"/>
  <c r="U26" i="63"/>
  <c r="O26" i="63"/>
  <c r="L26" i="63"/>
  <c r="F26" i="63"/>
  <c r="AA25" i="63"/>
  <c r="W25" i="63"/>
  <c r="Q25" i="63"/>
  <c r="K25" i="63"/>
  <c r="X24" i="63"/>
  <c r="S24" i="63"/>
  <c r="O24" i="63"/>
  <c r="J24" i="63"/>
  <c r="U23" i="63"/>
  <c r="N23" i="63"/>
  <c r="E23" i="63"/>
  <c r="V22" i="63"/>
  <c r="M22" i="63"/>
  <c r="D22" i="63"/>
  <c r="Z21" i="63"/>
  <c r="X21" i="63"/>
  <c r="S21" i="63"/>
  <c r="O21" i="63"/>
  <c r="S20" i="63"/>
  <c r="Q20" i="63"/>
  <c r="O20" i="63"/>
  <c r="M20" i="63"/>
  <c r="S19" i="63"/>
  <c r="J19" i="63"/>
  <c r="I19" i="63"/>
  <c r="I25" i="63"/>
  <c r="AB22" i="63"/>
  <c r="J23" i="65"/>
  <c r="D23" i="65"/>
  <c r="J21" i="65"/>
  <c r="G23" i="65"/>
  <c r="H24" i="65"/>
  <c r="E24" i="65"/>
  <c r="L20" i="63"/>
  <c r="L25" i="63"/>
  <c r="F21" i="63"/>
  <c r="F25" i="63"/>
  <c r="G20" i="65"/>
  <c r="G25" i="65"/>
  <c r="G26" i="65"/>
  <c r="G24" i="65"/>
  <c r="G21" i="65"/>
  <c r="S10" i="65"/>
  <c r="K24" i="65"/>
  <c r="K23" i="65"/>
  <c r="AJ12" i="63"/>
  <c r="AI7" i="63"/>
  <c r="C26" i="63"/>
  <c r="C24" i="63"/>
  <c r="V25" i="63"/>
  <c r="S25" i="63"/>
  <c r="V23" i="63"/>
  <c r="M23" i="63"/>
  <c r="D23" i="63"/>
  <c r="X22" i="63"/>
  <c r="S22" i="63"/>
  <c r="U21" i="63"/>
  <c r="X20" i="63"/>
  <c r="V20" i="63"/>
  <c r="U19" i="63"/>
  <c r="O19" i="63"/>
  <c r="L19" i="63"/>
  <c r="F19" i="63"/>
  <c r="AB21" i="63"/>
  <c r="G22" i="65"/>
  <c r="G19" i="65"/>
  <c r="F23" i="65"/>
  <c r="J21" i="63"/>
  <c r="T19" i="63"/>
  <c r="K19" i="63"/>
  <c r="I22" i="65"/>
  <c r="F22" i="65"/>
  <c r="T5" i="65"/>
  <c r="L19" i="65"/>
  <c r="U8" i="65"/>
  <c r="C23" i="65"/>
  <c r="L22" i="65"/>
  <c r="K21" i="65"/>
  <c r="M20" i="65"/>
  <c r="H29" i="67"/>
  <c r="W29" i="67"/>
  <c r="V27" i="67"/>
  <c r="V29" i="67"/>
  <c r="M29" i="67"/>
  <c r="J27" i="67"/>
  <c r="G27" i="67"/>
  <c r="AB25" i="63"/>
  <c r="AJ11" i="63"/>
  <c r="Y23" i="63"/>
  <c r="Y25" i="63"/>
  <c r="S9" i="65"/>
  <c r="T9" i="65"/>
  <c r="L23" i="65"/>
  <c r="U9" i="65"/>
  <c r="M23" i="65"/>
  <c r="AB23" i="63"/>
  <c r="AJ9" i="63"/>
  <c r="G23" i="63"/>
  <c r="G25" i="63"/>
  <c r="D25" i="63"/>
  <c r="L31" i="61"/>
  <c r="X29" i="61"/>
  <c r="AJ12" i="61"/>
  <c r="H30" i="61"/>
  <c r="H29" i="46"/>
  <c r="W26" i="61"/>
  <c r="AH5" i="61"/>
  <c r="I24" i="49"/>
  <c r="M26" i="61"/>
  <c r="H25" i="61"/>
  <c r="H27" i="61"/>
  <c r="H33" i="61"/>
  <c r="L26" i="61"/>
  <c r="L24" i="61"/>
  <c r="L23" i="61"/>
  <c r="I32" i="61"/>
  <c r="AH7" i="49"/>
  <c r="Z24" i="49"/>
  <c r="Y27" i="61"/>
  <c r="E26" i="61"/>
  <c r="E23" i="61"/>
  <c r="N26" i="61"/>
  <c r="D23" i="61"/>
  <c r="D33" i="61"/>
  <c r="O26" i="61"/>
  <c r="O27" i="61"/>
  <c r="AH15" i="61"/>
  <c r="Z33" i="61"/>
  <c r="N24" i="61"/>
  <c r="H26" i="61"/>
  <c r="W27" i="61"/>
  <c r="D27" i="61"/>
  <c r="AB31" i="57"/>
  <c r="AI7" i="61"/>
  <c r="P27" i="61"/>
  <c r="C25" i="65"/>
  <c r="AJ14" i="46"/>
  <c r="AB31" i="46"/>
  <c r="S30" i="61"/>
  <c r="K29" i="49"/>
  <c r="T29" i="49"/>
  <c r="AI12" i="49"/>
  <c r="AJ12" i="49"/>
  <c r="C29" i="49"/>
  <c r="S11" i="65"/>
  <c r="K25" i="65"/>
  <c r="D29" i="61"/>
  <c r="G29" i="61"/>
  <c r="M29" i="61"/>
  <c r="P31" i="61"/>
  <c r="S31" i="61"/>
  <c r="V31" i="61"/>
  <c r="Y29" i="61"/>
  <c r="Z30" i="61"/>
  <c r="T23" i="61"/>
  <c r="T33" i="61"/>
  <c r="R24" i="61"/>
  <c r="L25" i="61"/>
  <c r="W27" i="49"/>
  <c r="W24" i="49"/>
  <c r="I23" i="61"/>
  <c r="M33" i="61"/>
  <c r="V24" i="61"/>
  <c r="V23" i="61"/>
  <c r="V25" i="61"/>
  <c r="V33" i="61"/>
  <c r="P24" i="49"/>
  <c r="F24" i="61"/>
  <c r="F25" i="61"/>
  <c r="F26" i="61"/>
  <c r="F33" i="61"/>
  <c r="AB23" i="61"/>
  <c r="AB24" i="61"/>
  <c r="AJ15" i="61"/>
  <c r="AB33" i="61"/>
  <c r="G28" i="61"/>
  <c r="S24" i="49"/>
  <c r="S26" i="61"/>
  <c r="E27" i="61"/>
  <c r="T26" i="61"/>
  <c r="Q27" i="61"/>
  <c r="L30" i="61"/>
  <c r="D30" i="61"/>
  <c r="AA31" i="49"/>
  <c r="H29" i="49"/>
  <c r="Q29" i="49"/>
  <c r="AH12" i="49"/>
  <c r="Z29" i="49"/>
  <c r="P23" i="63"/>
  <c r="P25" i="63"/>
  <c r="M25" i="63"/>
  <c r="Z25" i="63"/>
  <c r="AH11" i="63"/>
  <c r="H29" i="61"/>
  <c r="N31" i="61"/>
  <c r="Q31" i="61"/>
  <c r="T31" i="61"/>
  <c r="Z29" i="61"/>
  <c r="AI11" i="63"/>
  <c r="Y24" i="61"/>
  <c r="Y23" i="46"/>
  <c r="S23" i="61"/>
  <c r="M24" i="49"/>
  <c r="F30" i="61"/>
  <c r="C31" i="61"/>
  <c r="C29" i="61"/>
  <c r="J23" i="61"/>
  <c r="J33" i="61"/>
  <c r="P33" i="61"/>
  <c r="X24" i="61"/>
  <c r="X26" i="61"/>
  <c r="X27" i="61"/>
  <c r="J24" i="49"/>
  <c r="W28" i="61"/>
  <c r="V30" i="61"/>
  <c r="G24" i="61"/>
  <c r="G33" i="61"/>
  <c r="Y26" i="61"/>
  <c r="C24" i="61"/>
  <c r="C26" i="61"/>
  <c r="C23" i="61"/>
  <c r="C33" i="61"/>
  <c r="M24" i="61"/>
  <c r="S24" i="61"/>
  <c r="L24" i="49"/>
  <c r="Z26" i="61"/>
  <c r="AH8" i="61"/>
  <c r="G27" i="61"/>
  <c r="J26" i="61"/>
  <c r="AB26" i="61"/>
  <c r="M27" i="61"/>
  <c r="C27" i="61"/>
  <c r="Z31" i="46"/>
  <c r="AH14" i="46"/>
  <c r="P30" i="61"/>
  <c r="E29" i="49"/>
  <c r="N29" i="49"/>
  <c r="W29" i="49"/>
  <c r="W30" i="49"/>
  <c r="W31" i="49"/>
  <c r="N30" i="49"/>
  <c r="N31" i="49"/>
  <c r="J27" i="49"/>
  <c r="J31" i="49"/>
  <c r="E30" i="49"/>
  <c r="E31" i="49"/>
  <c r="L27" i="49"/>
  <c r="L31" i="49"/>
  <c r="M27" i="49"/>
  <c r="M31" i="49"/>
  <c r="Y27" i="46"/>
  <c r="Y31" i="46"/>
  <c r="AH13" i="49"/>
  <c r="Z30" i="49"/>
  <c r="Q30" i="49"/>
  <c r="Q31" i="49"/>
  <c r="U24" i="61"/>
  <c r="U29" i="46"/>
  <c r="U28" i="46"/>
  <c r="U31" i="46"/>
  <c r="U24" i="46"/>
  <c r="U27" i="46"/>
  <c r="U25" i="46"/>
  <c r="U26" i="46"/>
  <c r="U22" i="46"/>
  <c r="U23" i="46"/>
  <c r="U32" i="46"/>
  <c r="U30" i="46"/>
  <c r="K30" i="46"/>
  <c r="C30" i="49"/>
  <c r="AJ13" i="49"/>
  <c r="AI13" i="49"/>
  <c r="L26" i="49"/>
  <c r="L27" i="61"/>
  <c r="F26" i="49"/>
  <c r="F28" i="61"/>
  <c r="AA27" i="61"/>
  <c r="AA25" i="46"/>
  <c r="AA26" i="46"/>
  <c r="AA22" i="46"/>
  <c r="AA23" i="46"/>
  <c r="AI15" i="46"/>
  <c r="AA32" i="46"/>
  <c r="AA24" i="46"/>
  <c r="AA28" i="46"/>
  <c r="AA29" i="46"/>
  <c r="AA27" i="46"/>
  <c r="AA30" i="46"/>
  <c r="U11" i="65"/>
  <c r="M25" i="65"/>
  <c r="T27" i="49"/>
  <c r="T26" i="49"/>
  <c r="P27" i="49"/>
  <c r="P31" i="49"/>
  <c r="R26" i="49"/>
  <c r="K33" i="61"/>
  <c r="K22" i="46"/>
  <c r="K25" i="46"/>
  <c r="K24" i="46"/>
  <c r="K28" i="46"/>
  <c r="K32" i="46"/>
  <c r="K23" i="46"/>
  <c r="K26" i="46"/>
  <c r="K31" i="46"/>
  <c r="K27" i="46"/>
  <c r="K30" i="49"/>
  <c r="K31" i="49"/>
  <c r="Z27" i="49"/>
  <c r="AH10" i="49"/>
  <c r="H30" i="46"/>
  <c r="H31" i="46"/>
  <c r="V27" i="61"/>
  <c r="V26" i="49"/>
  <c r="H30" i="49"/>
  <c r="H31" i="49"/>
  <c r="S27" i="49"/>
  <c r="S31" i="49"/>
  <c r="K29" i="46"/>
  <c r="L25" i="65"/>
  <c r="T11" i="65"/>
  <c r="T30" i="49"/>
  <c r="T31" i="49"/>
  <c r="I27" i="49"/>
  <c r="I31" i="49"/>
  <c r="V27" i="49"/>
  <c r="V31" i="49"/>
  <c r="AA31" i="46"/>
  <c r="AI14" i="46"/>
  <c r="T27" i="61"/>
  <c r="F27" i="49"/>
  <c r="F31" i="49"/>
  <c r="C31" i="49"/>
  <c r="AJ14" i="49"/>
  <c r="AI14" i="49"/>
  <c r="R27" i="49"/>
  <c r="R31" i="49"/>
  <c r="U26" i="61"/>
  <c r="U33" i="61"/>
  <c r="U27" i="61"/>
  <c r="U29" i="61"/>
  <c r="AH14" i="49"/>
  <c r="Z31" i="49"/>
  <c r="W27" i="57"/>
  <c r="W31" i="57"/>
  <c r="O28" i="61"/>
  <c r="AJ7" i="61"/>
  <c r="Y27" i="67"/>
  <c r="M27" i="67"/>
  <c r="U27" i="67"/>
  <c r="Q27" i="67"/>
  <c r="H27" i="67"/>
  <c r="AA27" i="60"/>
  <c r="AJ10" i="60"/>
  <c r="Y31" i="60"/>
  <c r="AI15" i="67"/>
  <c r="AH15" i="67"/>
  <c r="AJ10" i="67"/>
  <c r="AJ7" i="67"/>
  <c r="Y27" i="60"/>
  <c r="E28" i="61"/>
  <c r="E25" i="61"/>
  <c r="AB28" i="61"/>
  <c r="I25" i="61"/>
  <c r="AA31" i="60"/>
  <c r="AB25" i="61"/>
  <c r="T31" i="60"/>
  <c r="T27" i="60"/>
  <c r="T29" i="67"/>
  <c r="AI10" i="60"/>
  <c r="AH10" i="67"/>
  <c r="AJ15" i="67"/>
  <c r="AA25" i="61"/>
  <c r="F27" i="61"/>
  <c r="AA33" i="61"/>
  <c r="AJ11" i="61"/>
  <c r="J31" i="61"/>
  <c r="K28" i="61"/>
  <c r="Q33" i="61"/>
  <c r="M31" i="61"/>
  <c r="Y31" i="61"/>
  <c r="AA30" i="61"/>
  <c r="K26" i="61"/>
  <c r="K23" i="61"/>
  <c r="AA24" i="61"/>
  <c r="K24" i="61"/>
  <c r="K25" i="61"/>
  <c r="Q24" i="61"/>
  <c r="Q25" i="61"/>
  <c r="Q26" i="61"/>
  <c r="J25" i="61"/>
  <c r="O33" i="61"/>
  <c r="Y25" i="61"/>
  <c r="W24" i="61"/>
  <c r="E29" i="61"/>
  <c r="N29" i="61"/>
  <c r="Q29" i="61"/>
  <c r="W29" i="61"/>
  <c r="AH11" i="61"/>
  <c r="G30" i="61"/>
  <c r="M25" i="61"/>
  <c r="AJ6" i="61"/>
  <c r="AI5" i="61"/>
  <c r="AI6" i="61"/>
  <c r="I29" i="61"/>
  <c r="T25" i="61"/>
  <c r="R31" i="61"/>
  <c r="K31" i="61"/>
  <c r="K32" i="61"/>
  <c r="W30" i="61"/>
  <c r="M30" i="61"/>
  <c r="W23" i="61"/>
  <c r="N23" i="61"/>
  <c r="H23" i="61"/>
  <c r="U31" i="61"/>
  <c r="H31" i="61"/>
  <c r="K29" i="61"/>
  <c r="AI9" i="61"/>
  <c r="N27" i="61"/>
  <c r="O25" i="61"/>
  <c r="E24" i="61"/>
  <c r="X23" i="61"/>
  <c r="U23" i="61"/>
  <c r="O23" i="61"/>
  <c r="L28" i="61"/>
  <c r="F23" i="61"/>
  <c r="K30" i="61"/>
  <c r="U30" i="61"/>
  <c r="U25" i="61"/>
  <c r="AA29" i="61"/>
  <c r="K27" i="61"/>
  <c r="W25" i="61"/>
  <c r="Q23" i="61"/>
  <c r="AB30" i="61"/>
  <c r="D26" i="61"/>
  <c r="F31" i="61"/>
  <c r="AH7" i="61"/>
  <c r="Z25" i="61"/>
  <c r="R25" i="61"/>
  <c r="R32" i="61"/>
  <c r="I27" i="61"/>
  <c r="I24" i="61"/>
  <c r="AJ5" i="61"/>
  <c r="T32" i="61"/>
  <c r="P26" i="61"/>
  <c r="AJ9" i="61"/>
  <c r="AB27" i="61"/>
  <c r="I28" i="61"/>
  <c r="R28" i="61"/>
  <c r="R33" i="61"/>
  <c r="AH12" i="61"/>
  <c r="H28" i="61"/>
  <c r="H32" i="61"/>
  <c r="X31" i="61"/>
  <c r="X30" i="61"/>
  <c r="P32" i="61"/>
  <c r="P24" i="61"/>
  <c r="P28" i="61"/>
  <c r="P25" i="61"/>
  <c r="L32" i="61"/>
  <c r="R27" i="61"/>
  <c r="AI15" i="61"/>
  <c r="AA23" i="61"/>
  <c r="AA26" i="61"/>
  <c r="P23" i="61"/>
  <c r="E31" i="61"/>
  <c r="I30" i="61"/>
  <c r="I26" i="61"/>
  <c r="I33" i="61"/>
  <c r="R23" i="61"/>
  <c r="Y33" i="61"/>
  <c r="R29" i="61"/>
  <c r="O31" i="61"/>
  <c r="R30" i="61"/>
  <c r="S32" i="61"/>
  <c r="S28" i="61"/>
  <c r="R26" i="61"/>
  <c r="G26" i="61"/>
  <c r="G23" i="61"/>
  <c r="Z27" i="61"/>
  <c r="G25" i="61"/>
  <c r="J27" i="61"/>
  <c r="U28" i="61"/>
  <c r="S33" i="61"/>
  <c r="W32" i="61"/>
  <c r="G32" i="61"/>
  <c r="F32" i="61"/>
  <c r="N25" i="61"/>
  <c r="C25" i="61"/>
  <c r="X25" i="61"/>
  <c r="W27" i="60"/>
  <c r="W31" i="60"/>
  <c r="S25" i="61"/>
  <c r="R27" i="67"/>
  <c r="X31" i="60"/>
  <c r="Q31" i="60"/>
  <c r="R31" i="60"/>
  <c r="O32" i="61"/>
  <c r="Y28" i="61"/>
  <c r="Y32" i="61"/>
  <c r="AI13" i="61"/>
  <c r="AA31" i="61"/>
  <c r="M28" i="61"/>
  <c r="M32" i="61"/>
  <c r="Q28" i="61"/>
  <c r="Q32" i="61"/>
  <c r="V32" i="61"/>
  <c r="V28" i="61"/>
  <c r="Z28" i="61"/>
  <c r="Z32" i="61"/>
  <c r="AB31" i="61"/>
  <c r="AJ13" i="61"/>
  <c r="Z31" i="61"/>
  <c r="AH13" i="61"/>
  <c r="AA28" i="61"/>
  <c r="AA32" i="61"/>
  <c r="D28" i="61"/>
  <c r="D32" i="61"/>
  <c r="U32" i="61"/>
  <c r="J28" i="61"/>
  <c r="J32" i="61"/>
  <c r="T28" i="61"/>
  <c r="AB32" i="61"/>
  <c r="E32" i="61"/>
  <c r="X31" i="57"/>
  <c r="X27" i="57"/>
  <c r="N28" i="61"/>
  <c r="N32" i="61"/>
  <c r="AB31" i="60"/>
  <c r="AJ14" i="61"/>
  <c r="C28" i="61"/>
  <c r="AJ10" i="61"/>
  <c r="AI10" i="61"/>
  <c r="C27" i="57"/>
  <c r="AJ10" i="57"/>
  <c r="AI10" i="57"/>
  <c r="AH10" i="57"/>
  <c r="X28" i="61"/>
  <c r="X32" i="61"/>
  <c r="AH10" i="61"/>
  <c r="C32" i="61"/>
  <c r="AH14" i="61"/>
  <c r="AI14" i="61"/>
  <c r="AH14" i="57"/>
  <c r="C31" i="57"/>
  <c r="AI14" i="57"/>
  <c r="AJ14" i="57"/>
  <c r="O29" i="67" l="1"/>
  <c r="C23" i="67"/>
  <c r="S30" i="67"/>
  <c r="X30" i="67"/>
  <c r="S26" i="67"/>
  <c r="P29" i="67"/>
  <c r="AJ16" i="67"/>
  <c r="C28" i="67"/>
  <c r="P28" i="67"/>
  <c r="S28" i="67"/>
  <c r="O27" i="67"/>
  <c r="X29" i="67"/>
  <c r="S27" i="67"/>
  <c r="P27" i="67"/>
  <c r="O28" i="67"/>
  <c r="O26" i="67"/>
  <c r="C24" i="67"/>
  <c r="AB24" i="67"/>
  <c r="X26" i="67"/>
  <c r="C30" i="67"/>
  <c r="O30" i="67"/>
  <c r="S29" i="67"/>
  <c r="P30" i="67"/>
  <c r="C29" i="67"/>
  <c r="C27" i="67"/>
  <c r="AB27" i="67"/>
  <c r="C25" i="67"/>
  <c r="X28" i="67"/>
  <c r="C26" i="67"/>
  <c r="S23" i="67"/>
  <c r="AB23" i="67"/>
  <c r="S25" i="67"/>
  <c r="Z29" i="67"/>
  <c r="Z27" i="67"/>
  <c r="Z28" i="67"/>
  <c r="Z25" i="67"/>
  <c r="Z30" i="67"/>
  <c r="Z23" i="67"/>
  <c r="D25" i="67"/>
  <c r="D26" i="67"/>
  <c r="D27" i="67"/>
  <c r="AA30" i="67"/>
  <c r="AI16" i="67"/>
  <c r="AH16" i="67"/>
  <c r="E27" i="67"/>
  <c r="D24" i="67"/>
  <c r="AA29" i="67"/>
  <c r="E26" i="67"/>
  <c r="E28" i="67"/>
  <c r="E24" i="67"/>
  <c r="AA25" i="67"/>
  <c r="AA24" i="67"/>
  <c r="P24" i="67"/>
  <c r="L27" i="67"/>
  <c r="AA27" i="67"/>
  <c r="AA26" i="67"/>
  <c r="E23" i="67"/>
  <c r="E30" i="67"/>
  <c r="AA28" i="67"/>
  <c r="L26" i="67"/>
  <c r="L25" i="67"/>
  <c r="L28" i="67"/>
  <c r="E25" i="67"/>
  <c r="L24" i="67"/>
  <c r="L29" i="67"/>
  <c r="L23" i="67"/>
  <c r="AA23" i="67"/>
  <c r="AG10" i="49"/>
  <c r="AC15" i="49"/>
  <c r="AC27" i="49" s="1"/>
  <c r="AF10" i="49"/>
  <c r="AK10" i="49"/>
  <c r="AK9" i="49"/>
  <c r="AF9" i="49"/>
  <c r="AG9" i="49"/>
  <c r="D23" i="67"/>
  <c r="P23" i="67"/>
  <c r="P25" i="67"/>
  <c r="Z24" i="67"/>
  <c r="AB30" i="67"/>
  <c r="AB25" i="67"/>
  <c r="AF16" i="67"/>
  <c r="AB28" i="67"/>
  <c r="AB29" i="67"/>
  <c r="AC26" i="49" l="1"/>
  <c r="AG15" i="49"/>
  <c r="AC29" i="49"/>
  <c r="AF15" i="49"/>
  <c r="AC32" i="49"/>
  <c r="AC28" i="49"/>
  <c r="AC31" i="49"/>
  <c r="AC30" i="49"/>
  <c r="AC22" i="49"/>
  <c r="AK15" i="49"/>
  <c r="AC24" i="49"/>
  <c r="AC23" i="49"/>
  <c r="AC25" i="49"/>
</calcChain>
</file>

<file path=xl/sharedStrings.xml><?xml version="1.0" encoding="utf-8"?>
<sst xmlns="http://schemas.openxmlformats.org/spreadsheetml/2006/main" count="341" uniqueCount="58">
  <si>
    <t>Atliekų deginimas ir gaisrai(namų, automobilių)</t>
  </si>
  <si>
    <t>Ūkio sektorius</t>
  </si>
  <si>
    <t>Ūkio pasektoris</t>
  </si>
  <si>
    <t>Energetika</t>
  </si>
  <si>
    <t>2015/2005</t>
  </si>
  <si>
    <t>Pokytis, proc.</t>
  </si>
  <si>
    <t>Kelių transportas</t>
  </si>
  <si>
    <t>2014/2005</t>
  </si>
  <si>
    <t>Dalis nuo viso kiekio, proc.</t>
  </si>
  <si>
    <t>Viešoji elektros ir šilumos gamyba</t>
  </si>
  <si>
    <t>Naftos produktų gamyba ir paskirstymas</t>
  </si>
  <si>
    <t>viso</t>
  </si>
  <si>
    <t>VISO</t>
  </si>
  <si>
    <t>Kitas transportas</t>
  </si>
  <si>
    <t>Transportas</t>
  </si>
  <si>
    <t>2013/2005</t>
  </si>
  <si>
    <t>Stacionarus ir mobilus deginimas pramonėje ir statyboje</t>
  </si>
  <si>
    <t>Stacionarus deginimas namų ūkiuose</t>
  </si>
  <si>
    <t>Stacionarus ir mobilus deginimas žemės ūkyje, paslaugų s. ir pan.</t>
  </si>
  <si>
    <t>Išmestas į aplinkos orą Benzo(a)pyreno kiekis Lietuvos ūkyje</t>
  </si>
  <si>
    <t>Išmesto į aplinkos orą Benzo(a)pyreno kiekio pasiskirstymas pagal ūkio sektorius</t>
  </si>
  <si>
    <t>Kiekis, tonomis</t>
  </si>
  <si>
    <t xml:space="preserve">-*) </t>
  </si>
  <si>
    <t>2013/1990</t>
  </si>
  <si>
    <t>2014/1990</t>
  </si>
  <si>
    <t>2015/1990</t>
  </si>
  <si>
    <t>&lt;0%</t>
  </si>
  <si>
    <t>Išmestas į aplinkos orą policiklinių aromatinių angliavandenilių kiekis Lietuvos ūkyje*)</t>
  </si>
  <si>
    <t>-*) Policikliniai aromatiniai angliavandeniliai šiame kontekste apima Benzo(a)pyrene, Benzo(k)fluoranthene, Benzo(b)fluoranthene,  Indeno(1,2,3-cd)pyrene</t>
  </si>
  <si>
    <t>-**) Tolimųjų tarpvalstybinių oro teršalų pernašų Konvencijos Patvariųjų organinių teršalų protokolo įpareigojimas Lietuvai</t>
  </si>
  <si>
    <t>Įpareigojimas 2015/1990 **)</t>
  </si>
  <si>
    <t>Išmesto į aplinkos orą policiklinių aromatinių angliavandenilių kiekio pasiskirstymas pagal ūkio sektorius</t>
  </si>
  <si>
    <t>Kiekis, kilogramais</t>
  </si>
  <si>
    <t>Pramonė ir žemės ūkis</t>
  </si>
  <si>
    <t>-*) Tolimųjų tarpvalstybinių oro teršalų pernašų Konvencijos Patvariųjų organinių teršalų protokolo įpareigojimas Lietuvai</t>
  </si>
  <si>
    <t>Išmestas į aplinkos orą HCB (heksachlorobenzeno) kiekis Lietuvos ūkyje</t>
  </si>
  <si>
    <t>Išmesto į aplinkos orą HCB (heksachlorobenzeno) kiekio pasiskirstymas pagal ūkio sektorius</t>
  </si>
  <si>
    <t>Išmestas į aplinkos orą PCB (polichlorintų bifenilų) kiekis Lietuvos ūkyje</t>
  </si>
  <si>
    <t>Išmesto į aplinkos orą PCB (polichlorintų bifenilų) kiekio pasiskirstymas pagal ūkio sektorius</t>
  </si>
  <si>
    <t>Įpareigojimas 2015/2005 **)</t>
  </si>
  <si>
    <t>Pramonė</t>
  </si>
  <si>
    <t>Išmestas į aplinkos orą dioksinų/furanų kiekis Lietuvos ūkyje</t>
  </si>
  <si>
    <t>Išmesto į aplinkos orą dioksinų/furanų kiekio pasiskirstymas pagal ūkio sektorius</t>
  </si>
  <si>
    <t>Kiekis, gramais</t>
  </si>
  <si>
    <t>Išmestas į aplinkos orą Benzo(b)fluoranteno kiekis Lietuvos ūkyje</t>
  </si>
  <si>
    <t>Išmesto į aplinkos orą Benzo(b)fluoranteno kiekio pasiskirstymas pagal ūkio sektorius</t>
  </si>
  <si>
    <t>Išmestas į aplinkos orą Benzo(k)fluoranteno kiekis Lietuvos ūkyje</t>
  </si>
  <si>
    <t>Išmesto į aplinkos orą Benzo(k)fluoranteno kiekio pasiskirstymas pagal ūkio sektorius</t>
  </si>
  <si>
    <t>Išmestas į aplinkos orą Indeno (1,2,3-cd) pyreno kiekis Lietuvos ūkyje</t>
  </si>
  <si>
    <t>Išmesto į aplinkos orą Indeno (1,2,3-cd) pyreno kiekio pasiskirstymas pagal ūkio sektorius</t>
  </si>
  <si>
    <t>2016/2015</t>
  </si>
  <si>
    <t>2016/2014</t>
  </si>
  <si>
    <t>2016/1990</t>
  </si>
  <si>
    <t>Įpareigojimas 2016/1990 **)</t>
  </si>
  <si>
    <t>2016/2005</t>
  </si>
  <si>
    <t>2017/2005</t>
  </si>
  <si>
    <t>2017/2016</t>
  </si>
  <si>
    <t>2017/1990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</si>
</sst>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30" x14ac:knownFonts="1">
    <font>
      <sz val="10"/>
      <color indexed="8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  <charset val="186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  <charset val="186"/>
    </font>
    <font>
      <sz val="8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9"/>
      <color indexed="8"/>
      <name val="Arial"/>
      <family val="2"/>
      <charset val="186"/>
    </font>
    <font>
      <sz val="8"/>
      <color theme="1" tint="4.9989318521683403E-2"/>
      <name val="Arial"/>
      <family val="2"/>
      <charset val="186"/>
    </font>
    <font>
      <b/>
      <sz val="12"/>
      <color theme="1" tint="4.9989318521683403E-2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/>
      <top/>
      <bottom/>
      <diagonal/>
    </border>
  </borders>
  <cellStyleXfs count="41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6" fillId="3" borderId="1">
      <alignment horizontal="right" vertical="center"/>
    </xf>
    <xf numFmtId="0" fontId="8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2">
      <alignment horizontal="right" vertical="center"/>
    </xf>
    <xf numFmtId="0" fontId="6" fillId="4" borderId="3">
      <alignment horizontal="right" vertical="center"/>
    </xf>
    <xf numFmtId="0" fontId="6" fillId="4" borderId="4">
      <alignment horizontal="right" vertical="center"/>
    </xf>
    <xf numFmtId="0" fontId="6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6" fillId="0" borderId="6">
      <alignment horizontal="left" vertical="top" wrapText="1"/>
    </xf>
    <xf numFmtId="0" fontId="1" fillId="0" borderId="7"/>
    <xf numFmtId="0" fontId="7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9" fillId="3" borderId="0" applyBorder="0">
      <alignment horizontal="right" vertical="center"/>
    </xf>
    <xf numFmtId="0" fontId="4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3" fillId="0" borderId="0"/>
    <xf numFmtId="0" fontId="10" fillId="0" borderId="0" applyNumberFormat="0" applyFill="0" applyBorder="0" applyAlignment="0" applyProtection="0"/>
    <xf numFmtId="0" fontId="2" fillId="0" borderId="0"/>
  </cellStyleXfs>
  <cellXfs count="161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9" fontId="14" fillId="0" borderId="0" xfId="0" applyNumberFormat="1" applyFont="1"/>
    <xf numFmtId="9" fontId="14" fillId="0" borderId="0" xfId="0" quotePrefix="1" applyNumberFormat="1" applyFont="1" applyAlignment="1">
      <alignment horizontal="center"/>
    </xf>
    <xf numFmtId="0" fontId="0" fillId="0" borderId="0" xfId="0" applyFill="1"/>
    <xf numFmtId="0" fontId="16" fillId="0" borderId="0" xfId="0" quotePrefix="1" applyFont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7" fillId="0" borderId="1" xfId="0" applyFont="1" applyFill="1" applyBorder="1"/>
    <xf numFmtId="0" fontId="13" fillId="0" borderId="1" xfId="0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9" fontId="1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 wrapText="1"/>
    </xf>
    <xf numFmtId="166" fontId="0" fillId="7" borderId="0" xfId="0" applyNumberFormat="1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165" fontId="13" fillId="7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center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9" fontId="14" fillId="7" borderId="0" xfId="0" applyNumberFormat="1" applyFont="1" applyFill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quotePrefix="1" applyFont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7" fillId="7" borderId="1" xfId="0" applyFont="1" applyFill="1" applyBorder="1" applyAlignment="1">
      <alignment horizontal="center" vertical="center" wrapText="1"/>
    </xf>
    <xf numFmtId="0" fontId="27" fillId="7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66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13" fillId="0" borderId="0" xfId="0" quotePrefix="1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6" fontId="0" fillId="0" borderId="0" xfId="0" applyNumberFormat="1" applyFont="1" applyAlignment="1">
      <alignment wrapText="1"/>
    </xf>
    <xf numFmtId="9" fontId="14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/>
    <xf numFmtId="0" fontId="13" fillId="0" borderId="0" xfId="0" quotePrefix="1" applyFont="1" applyAlignment="1">
      <alignment horizontal="left"/>
    </xf>
    <xf numFmtId="2" fontId="13" fillId="7" borderId="1" xfId="0" applyNumberFormat="1" applyFont="1" applyFill="1" applyBorder="1" applyAlignment="1">
      <alignment horizontal="center" vertical="center" wrapText="1"/>
    </xf>
    <xf numFmtId="0" fontId="27" fillId="7" borderId="10" xfId="0" quotePrefix="1" applyFont="1" applyFill="1" applyBorder="1" applyAlignment="1">
      <alignment horizontal="center" vertical="center" wrapText="1"/>
    </xf>
    <xf numFmtId="0" fontId="27" fillId="0" borderId="10" xfId="0" quotePrefix="1" applyFont="1" applyBorder="1" applyAlignment="1">
      <alignment horizontal="center" vertical="center" wrapText="1"/>
    </xf>
    <xf numFmtId="164" fontId="28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6" fontId="0" fillId="7" borderId="0" xfId="0" applyNumberFormat="1" applyFill="1"/>
    <xf numFmtId="9" fontId="14" fillId="7" borderId="0" xfId="0" applyNumberFormat="1" applyFont="1" applyFill="1"/>
    <xf numFmtId="165" fontId="2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166" fontId="12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9" fontId="24" fillId="0" borderId="8" xfId="0" quotePrefix="1" applyNumberFormat="1" applyFont="1" applyBorder="1" applyAlignment="1">
      <alignment horizontal="center" wrapText="1"/>
    </xf>
    <xf numFmtId="9" fontId="24" fillId="0" borderId="9" xfId="0" quotePrefix="1" applyNumberFormat="1" applyFont="1" applyBorder="1" applyAlignment="1">
      <alignment horizontal="center" wrapText="1"/>
    </xf>
    <xf numFmtId="9" fontId="24" fillId="0" borderId="10" xfId="0" quotePrefix="1" applyNumberFormat="1" applyFont="1" applyBorder="1" applyAlignment="1">
      <alignment horizont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20" fillId="0" borderId="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7" borderId="1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19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64" fontId="17" fillId="7" borderId="1" xfId="0" applyNumberFormat="1" applyFont="1" applyFill="1" applyBorder="1" applyAlignment="1">
      <alignment horizontal="center" vertical="center" wrapText="1"/>
    </xf>
    <xf numFmtId="10" fontId="27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19" fillId="7" borderId="1" xfId="0" applyNumberFormat="1" applyFont="1" applyFill="1" applyBorder="1" applyAlignment="1">
      <alignment horizontal="center" vertical="center" wrapText="1"/>
    </xf>
    <xf numFmtId="10" fontId="13" fillId="7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0" fillId="0" borderId="0" xfId="0" applyNumberFormat="1" applyFont="1"/>
    <xf numFmtId="164" fontId="14" fillId="0" borderId="1" xfId="0" applyNumberFormat="1" applyFont="1" applyBorder="1" applyAlignment="1">
      <alignment horizontal="center" vertical="center"/>
    </xf>
    <xf numFmtId="9" fontId="24" fillId="0" borderId="8" xfId="0" quotePrefix="1" applyNumberFormat="1" applyFont="1" applyBorder="1" applyAlignment="1">
      <alignment horizontal="center"/>
    </xf>
    <xf numFmtId="9" fontId="24" fillId="0" borderId="9" xfId="0" quotePrefix="1" applyNumberFormat="1" applyFont="1" applyBorder="1" applyAlignment="1">
      <alignment horizontal="center"/>
    </xf>
    <xf numFmtId="9" fontId="24" fillId="0" borderId="10" xfId="0" quotePrefix="1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</cellXfs>
  <cellStyles count="41">
    <cellStyle name="2x indented GHG Textfiels" xfId="1"/>
    <cellStyle name="5x indented GHG Textfiels" xfId="2"/>
    <cellStyle name="5x indented GHG Textfiels 2" xfId="3"/>
    <cellStyle name="AggblueBoldCels" xfId="4"/>
    <cellStyle name="AggblueCels" xfId="5"/>
    <cellStyle name="AggBoldCells" xfId="6"/>
    <cellStyle name="AggCels" xfId="7"/>
    <cellStyle name="AggGreen" xfId="8"/>
    <cellStyle name="AggGreen12" xfId="9"/>
    <cellStyle name="AggOrange" xfId="10"/>
    <cellStyle name="AggOrange9" xfId="11"/>
    <cellStyle name="AggOrangeLB_2x" xfId="12"/>
    <cellStyle name="AggOrangeLBorder" xfId="13"/>
    <cellStyle name="AggOrangeRBorder" xfId="14"/>
    <cellStyle name="Constants" xfId="15"/>
    <cellStyle name="CustomCellsOrange" xfId="16"/>
    <cellStyle name="CustomizationCells" xfId="17"/>
    <cellStyle name="CustomizationGreenCells" xfId="18"/>
    <cellStyle name="DocBox_EmptyRow" xfId="19"/>
    <cellStyle name="Empty_B_border" xfId="20"/>
    <cellStyle name="Headline" xfId="21"/>
    <cellStyle name="InputCells" xfId="22"/>
    <cellStyle name="InputCells12" xfId="23"/>
    <cellStyle name="IntCells" xfId="24"/>
    <cellStyle name="Įprastas" xfId="0" builtinId="0"/>
    <cellStyle name="Įprastas 2" xfId="25"/>
    <cellStyle name="KP_thin_border_dark_grey" xfId="26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Shade" xfId="34"/>
    <cellStyle name="Standard 2" xfId="35"/>
    <cellStyle name="Standard 2 2" xfId="36"/>
    <cellStyle name="Standard 3 2" xfId="37"/>
    <cellStyle name="Standard 6" xfId="38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265815</xdr:colOff>
      <xdr:row>77</xdr:row>
      <xdr:rowOff>129068</xdr:rowOff>
    </xdr:from>
    <xdr:ext cx="2339678" cy="3386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4099046" y="14130818"/>
              <a:ext cx="2339678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lt-LT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lt-LT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</m:e>
                      <m:sup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</m:sSup>
                    <m:r>
                      <a:rPr lang="lt-LT" sz="1100" i="1">
                        <a:latin typeface="Cambria Math" panose="02040503050406030204" pitchFamily="18" charset="0"/>
                      </a:rPr>
                      <m:t>=1+</m:t>
                    </m:r>
                    <m:f>
                      <m:fPr>
                        <m:ctrlPr>
                          <a:rPr lang="lt-L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lt-LT" sz="1100" b="0" i="1">
                            <a:latin typeface="Cambria Math" panose="02040503050406030204" pitchFamily="18" charset="0"/>
                          </a:rPr>
                          <m:t>=</m:t>
                        </m:r>
                      </m:num>
                      <m:den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1!</m:t>
                        </m:r>
                      </m:den>
                    </m:f>
                    <m:r>
                      <a:rPr lang="lt-LT" sz="110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lt-L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𝑛</m:t>
                        </m:r>
                        <m:d>
                          <m:dPr>
                            <m:ctrlPr>
                              <a:rPr lang="lt-LT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6</m:t>
                            </m:r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d>
                        <m:sSup>
                          <m:sSupPr>
                            <m:ctrlPr>
                              <a:rPr lang="lt-LT" sz="11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e>
                          <m:sup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8</m:t>
                            </m:r>
                          </m:sup>
                        </m:sSup>
                      </m:num>
                      <m:den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2!</m:t>
                        </m:r>
                      </m:den>
                    </m:f>
                    <m:r>
                      <a:rPr lang="lt-LT" sz="1100" i="1">
                        <a:latin typeface="Cambria Math" panose="02040503050406030204" pitchFamily="18" charset="0"/>
                      </a:rPr>
                      <m:t>+…</m:t>
                    </m:r>
                  </m:oMath>
                </m:oMathPara>
              </a14:m>
              <a:endParaRPr lang="lt-LT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4099046" y="14130818"/>
              <a:ext cx="2339678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lt-LT" sz="1100" i="0">
                  <a:latin typeface="Cambria Math" panose="02040503050406030204" pitchFamily="18" charset="0"/>
                </a:rPr>
                <a:t>(1+𝑥)^𝑛=1+</a:t>
              </a:r>
              <a:r>
                <a:rPr lang="lt-LT" sz="1100" b="0" i="0">
                  <a:latin typeface="Cambria Math" panose="02040503050406030204" pitchFamily="18" charset="0"/>
                </a:rPr>
                <a:t>=/</a:t>
              </a:r>
              <a:r>
                <a:rPr lang="lt-LT" sz="1100" i="0">
                  <a:latin typeface="Cambria Math" panose="02040503050406030204" pitchFamily="18" charset="0"/>
                </a:rPr>
                <a:t>1!+(𝑛(</a:t>
              </a:r>
              <a:r>
                <a:rPr lang="lt-LT" sz="1100" b="0" i="0">
                  <a:latin typeface="Cambria Math" panose="02040503050406030204" pitchFamily="18" charset="0"/>
                </a:rPr>
                <a:t>6</a:t>
              </a:r>
              <a:r>
                <a:rPr lang="lt-LT" sz="1100" i="0">
                  <a:latin typeface="Cambria Math" panose="02040503050406030204" pitchFamily="18" charset="0"/>
                </a:rPr>
                <a:t>−</a:t>
              </a:r>
              <a:r>
                <a:rPr lang="lt-LT" sz="1100" b="0" i="0">
                  <a:latin typeface="Cambria Math" panose="02040503050406030204" pitchFamily="18" charset="0"/>
                </a:rPr>
                <a:t>2) 〖</a:t>
              </a:r>
              <a:r>
                <a:rPr lang="lt-LT" sz="1100" i="0">
                  <a:latin typeface="Cambria Math" panose="02040503050406030204" pitchFamily="18" charset="0"/>
                </a:rPr>
                <a:t>𝑥</a:t>
              </a:r>
              <a:r>
                <a:rPr lang="lt-LT" sz="1100" b="0" i="0">
                  <a:latin typeface="Cambria Math" panose="02040503050406030204" pitchFamily="18" charset="0"/>
                </a:rPr>
                <a:t>1〗^8)/</a:t>
              </a:r>
              <a:r>
                <a:rPr lang="lt-LT" sz="1100" i="0">
                  <a:latin typeface="Cambria Math" panose="02040503050406030204" pitchFamily="18" charset="0"/>
                </a:rPr>
                <a:t>2!+…</a:t>
              </a:r>
              <a:endParaRPr lang="lt-LT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abSelected="1" zoomScale="80" zoomScaleNormal="80" workbookViewId="0">
      <selection activeCell="M26" sqref="M26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9.28515625" customWidth="1"/>
    <col min="30" max="30" width="8.85546875" customWidth="1"/>
    <col min="31" max="35" width="10.7109375" customWidth="1"/>
    <col min="36" max="36" width="10.85546875" customWidth="1"/>
    <col min="37" max="38" width="9.85546875" customWidth="1"/>
  </cols>
  <sheetData>
    <row r="1" spans="1:39" ht="15.75" x14ac:dyDescent="0.25">
      <c r="A1" s="1" t="s">
        <v>41</v>
      </c>
    </row>
    <row r="2" spans="1:39" x14ac:dyDescent="0.2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9" ht="14.1" customHeight="1" x14ac:dyDescent="0.2">
      <c r="A3" s="74" t="s">
        <v>1</v>
      </c>
      <c r="B3" s="75" t="s">
        <v>2</v>
      </c>
      <c r="C3" s="78" t="s">
        <v>43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78" t="s">
        <v>5</v>
      </c>
      <c r="AF3" s="79"/>
      <c r="AG3" s="79"/>
      <c r="AH3" s="79"/>
      <c r="AI3" s="79"/>
      <c r="AJ3" s="79"/>
      <c r="AK3" s="80"/>
      <c r="AL3" s="113"/>
      <c r="AM3" s="76" t="s">
        <v>53</v>
      </c>
    </row>
    <row r="4" spans="1:39" x14ac:dyDescent="0.2">
      <c r="A4" s="74"/>
      <c r="B4" s="75"/>
      <c r="C4" s="43">
        <v>1990</v>
      </c>
      <c r="D4" s="43">
        <v>1991</v>
      </c>
      <c r="E4" s="43">
        <v>1992</v>
      </c>
      <c r="F4" s="43">
        <v>1993</v>
      </c>
      <c r="G4" s="43">
        <v>1994</v>
      </c>
      <c r="H4" s="43">
        <v>1995</v>
      </c>
      <c r="I4" s="43">
        <v>1996</v>
      </c>
      <c r="J4" s="43">
        <v>1997</v>
      </c>
      <c r="K4" s="43">
        <v>1998</v>
      </c>
      <c r="L4" s="43">
        <v>1999</v>
      </c>
      <c r="M4" s="43">
        <v>2000</v>
      </c>
      <c r="N4" s="43">
        <v>2001</v>
      </c>
      <c r="O4" s="43">
        <v>2002</v>
      </c>
      <c r="P4" s="43">
        <v>2003</v>
      </c>
      <c r="Q4" s="43">
        <v>2004</v>
      </c>
      <c r="R4" s="43">
        <v>2005</v>
      </c>
      <c r="S4" s="43">
        <v>2006</v>
      </c>
      <c r="T4" s="43">
        <v>2007</v>
      </c>
      <c r="U4" s="43">
        <v>2008</v>
      </c>
      <c r="V4" s="43">
        <v>2009</v>
      </c>
      <c r="W4" s="43">
        <v>2010</v>
      </c>
      <c r="X4" s="43">
        <v>2011</v>
      </c>
      <c r="Y4" s="43">
        <v>2012</v>
      </c>
      <c r="Z4" s="43">
        <v>2013</v>
      </c>
      <c r="AA4" s="43">
        <v>2014</v>
      </c>
      <c r="AB4" s="43">
        <v>2015</v>
      </c>
      <c r="AC4" s="43">
        <v>2016</v>
      </c>
      <c r="AD4" s="43">
        <v>2017</v>
      </c>
      <c r="AE4" s="119" t="s">
        <v>56</v>
      </c>
      <c r="AF4" s="62" t="s">
        <v>50</v>
      </c>
      <c r="AG4" s="63" t="s">
        <v>51</v>
      </c>
      <c r="AH4" s="63" t="s">
        <v>23</v>
      </c>
      <c r="AI4" s="63" t="s">
        <v>24</v>
      </c>
      <c r="AJ4" s="63" t="s">
        <v>25</v>
      </c>
      <c r="AK4" s="63" t="s">
        <v>52</v>
      </c>
      <c r="AL4" s="118" t="s">
        <v>57</v>
      </c>
      <c r="AM4" s="77"/>
    </row>
    <row r="5" spans="1:39" ht="12.95" customHeight="1" x14ac:dyDescent="0.2">
      <c r="A5" s="84" t="s">
        <v>3</v>
      </c>
      <c r="B5" s="11" t="s">
        <v>9</v>
      </c>
      <c r="C5" s="23">
        <v>0.93515999999999999</v>
      </c>
      <c r="D5" s="23">
        <v>1.0040100000000001</v>
      </c>
      <c r="E5" s="23">
        <v>0.72341</v>
      </c>
      <c r="F5" s="23">
        <v>0.67376999999999998</v>
      </c>
      <c r="G5" s="23">
        <v>0.55069999999999997</v>
      </c>
      <c r="H5" s="23">
        <v>0.43353000000000003</v>
      </c>
      <c r="I5" s="23">
        <v>0.44139</v>
      </c>
      <c r="J5" s="23">
        <v>0.41241</v>
      </c>
      <c r="K5" s="23">
        <v>0.45201000000000002</v>
      </c>
      <c r="L5" s="23">
        <v>0.36475999999999997</v>
      </c>
      <c r="M5" s="23">
        <v>0.31656000000000001</v>
      </c>
      <c r="N5" s="23">
        <v>0.42675000000000002</v>
      </c>
      <c r="O5" s="23">
        <v>0.48286000000000001</v>
      </c>
      <c r="P5" s="23">
        <v>0.52170000000000005</v>
      </c>
      <c r="Q5" s="23">
        <v>0.60279000000000005</v>
      </c>
      <c r="R5" s="23">
        <v>0.50344</v>
      </c>
      <c r="S5" s="23">
        <v>0.32740999999999998</v>
      </c>
      <c r="T5" s="23">
        <v>0.41166999999999998</v>
      </c>
      <c r="U5" s="23">
        <v>0.28505000000000003</v>
      </c>
      <c r="V5" s="23">
        <v>0.25609999999999999</v>
      </c>
      <c r="W5" s="23">
        <v>0.21848000000000001</v>
      </c>
      <c r="X5" s="23">
        <v>0.18543000000000001</v>
      </c>
      <c r="Y5" s="23">
        <v>0.18612000000000001</v>
      </c>
      <c r="Z5" s="23">
        <v>0.20193</v>
      </c>
      <c r="AA5" s="23">
        <v>0.15251999999999999</v>
      </c>
      <c r="AB5" s="23">
        <v>0.15811</v>
      </c>
      <c r="AC5" s="23">
        <v>0.16044</v>
      </c>
      <c r="AD5" s="130">
        <v>0.21379000000000001</v>
      </c>
      <c r="AE5" s="133">
        <f>SUM(AD5-AC5)/AC5</f>
        <v>0.33252306158065326</v>
      </c>
      <c r="AF5" s="32">
        <f>(AC5-AB5)/AB5</f>
        <v>1.4736575801657065E-2</v>
      </c>
      <c r="AG5" s="12">
        <f>(AC5-AA5)/AA5</f>
        <v>5.1927616050354126E-2</v>
      </c>
      <c r="AH5" s="12">
        <f>(Z5-$C5)/$C5</f>
        <v>-0.78406903631464142</v>
      </c>
      <c r="AI5" s="12">
        <f>(AA5-$C5)/$C5</f>
        <v>-0.83690491466700889</v>
      </c>
      <c r="AJ5" s="12">
        <f>(AB5-$C5)/$C5</f>
        <v>-0.83092732794388124</v>
      </c>
      <c r="AK5" s="12">
        <f>(AC5-C5)/C5</f>
        <v>-0.82843577569613758</v>
      </c>
      <c r="AL5" s="139">
        <f>SUM(AD5-C5)/C5</f>
        <v>-0.77138671457290731</v>
      </c>
      <c r="AM5" s="81" t="s">
        <v>26</v>
      </c>
    </row>
    <row r="6" spans="1:39" ht="12.95" customHeight="1" x14ac:dyDescent="0.2">
      <c r="A6" s="85"/>
      <c r="B6" s="11" t="s">
        <v>10</v>
      </c>
      <c r="C6" s="23">
        <v>7.4529999999999999E-2</v>
      </c>
      <c r="D6" s="23">
        <v>9.2200000000000004E-2</v>
      </c>
      <c r="E6" s="23">
        <v>3.884E-2</v>
      </c>
      <c r="F6" s="23">
        <v>4.6579999999999996E-2</v>
      </c>
      <c r="G6" s="23">
        <v>3.2329999999999998E-2</v>
      </c>
      <c r="H6" s="23">
        <v>2.7110000000000002E-2</v>
      </c>
      <c r="I6" s="23">
        <v>3.1960000000000002E-2</v>
      </c>
      <c r="J6" s="23">
        <v>4.1930000000000002E-2</v>
      </c>
      <c r="K6" s="23">
        <v>5.0439999999999999E-2</v>
      </c>
      <c r="L6" s="23">
        <v>3.7060000000000003E-2</v>
      </c>
      <c r="M6" s="23">
        <v>3.8809999999999997E-2</v>
      </c>
      <c r="N6" s="23">
        <v>5.2589999999999998E-2</v>
      </c>
      <c r="O6" s="23">
        <v>5.2110000000000004E-2</v>
      </c>
      <c r="P6" s="23">
        <v>5.3370000000000001E-2</v>
      </c>
      <c r="Q6" s="23">
        <v>6.3909999999999995E-2</v>
      </c>
      <c r="R6" s="23">
        <v>6.9159999999999999E-2</v>
      </c>
      <c r="S6" s="23">
        <v>6.0110000000000004E-2</v>
      </c>
      <c r="T6" s="23">
        <v>3.4659999999999996E-2</v>
      </c>
      <c r="U6" s="23">
        <v>6.2969999999999998E-2</v>
      </c>
      <c r="V6" s="23">
        <v>5.6549999999999996E-2</v>
      </c>
      <c r="W6" s="23">
        <v>5.6209999999999996E-2</v>
      </c>
      <c r="X6" s="23">
        <v>5.6409999999999995E-2</v>
      </c>
      <c r="Y6" s="23">
        <v>5.3010000000000002E-2</v>
      </c>
      <c r="Z6" s="23">
        <v>5.3130000000000004E-2</v>
      </c>
      <c r="AA6" s="23">
        <v>4.2729999999999997E-2</v>
      </c>
      <c r="AB6" s="23">
        <v>4.8380000000000006E-2</v>
      </c>
      <c r="AC6" s="23">
        <v>5.3170000000000002E-2</v>
      </c>
      <c r="AD6" s="130">
        <v>5.5989999999999998E-2</v>
      </c>
      <c r="AE6" s="133">
        <f t="shared" ref="AE6:AE16" si="0">SUM(AD6-AC6)/AC6</f>
        <v>5.3037427120556632E-2</v>
      </c>
      <c r="AF6" s="32">
        <f>(AC6-AB6)/AB6</f>
        <v>9.9007854485324412E-2</v>
      </c>
      <c r="AG6" s="12">
        <f>(AC6-AA6)/AA6</f>
        <v>0.24432483032997906</v>
      </c>
      <c r="AH6" s="12">
        <f>(Z6-$C6)/$C6</f>
        <v>-0.28713269824231846</v>
      </c>
      <c r="AI6" s="12">
        <f>(AA6-$C6)/$C6</f>
        <v>-0.42667382262176307</v>
      </c>
      <c r="AJ6" s="12">
        <f>(AB6-$C6)/$C6</f>
        <v>-0.35086542331946857</v>
      </c>
      <c r="AK6" s="12">
        <f>(AC6-C6)/C6</f>
        <v>-0.28659600161008986</v>
      </c>
      <c r="AL6" s="139">
        <f t="shared" ref="AL6:AL16" si="1">SUM(AD6-C6)/C6</f>
        <v>-0.2487588890379713</v>
      </c>
      <c r="AM6" s="82"/>
    </row>
    <row r="7" spans="1:39" ht="26.65" customHeight="1" x14ac:dyDescent="0.2">
      <c r="A7" s="85"/>
      <c r="B7" s="11" t="s">
        <v>16</v>
      </c>
      <c r="C7" s="23">
        <v>1.0903499999999999</v>
      </c>
      <c r="D7" s="23">
        <v>1.4084399999999999</v>
      </c>
      <c r="E7" s="23">
        <v>1.1560600000000001</v>
      </c>
      <c r="F7" s="23">
        <v>0.89688000000000001</v>
      </c>
      <c r="G7" s="23">
        <v>0.76268000000000002</v>
      </c>
      <c r="H7" s="23">
        <v>0.49191000000000001</v>
      </c>
      <c r="I7" s="23">
        <v>0.46931999999999996</v>
      </c>
      <c r="J7" s="23">
        <v>0.43604999999999999</v>
      </c>
      <c r="K7" s="23">
        <v>0.47019999999999995</v>
      </c>
      <c r="L7" s="23">
        <v>0.40535999999999994</v>
      </c>
      <c r="M7" s="23">
        <v>0.35024</v>
      </c>
      <c r="N7" s="23">
        <v>0.36936000000000002</v>
      </c>
      <c r="O7" s="23">
        <v>0.98294999999999999</v>
      </c>
      <c r="P7" s="23">
        <v>0.58682000000000001</v>
      </c>
      <c r="Q7" s="23">
        <v>0.59348000000000001</v>
      </c>
      <c r="R7" s="23">
        <v>0.56703999999999999</v>
      </c>
      <c r="S7" s="23">
        <v>0.50831999999999999</v>
      </c>
      <c r="T7" s="23">
        <v>0.47342000000000001</v>
      </c>
      <c r="U7" s="23">
        <v>0.41665999999999997</v>
      </c>
      <c r="V7" s="23">
        <v>0.33185999999999999</v>
      </c>
      <c r="W7" s="23">
        <v>0.37751999999999997</v>
      </c>
      <c r="X7" s="23">
        <v>0.39578000000000002</v>
      </c>
      <c r="Y7" s="23">
        <v>0.42550999999999994</v>
      </c>
      <c r="Z7" s="23">
        <v>0.39459999999999995</v>
      </c>
      <c r="AA7" s="23">
        <v>0.39646999999999999</v>
      </c>
      <c r="AB7" s="23">
        <v>0.40264999999999995</v>
      </c>
      <c r="AC7" s="23">
        <v>0.42913999999999997</v>
      </c>
      <c r="AD7" s="130">
        <v>0.58966000000000007</v>
      </c>
      <c r="AE7" s="133">
        <f t="shared" si="0"/>
        <v>0.37405042643426417</v>
      </c>
      <c r="AF7" s="32">
        <f>(AC7-AB7)/AB7</f>
        <v>6.5789146901775772E-2</v>
      </c>
      <c r="AG7" s="12">
        <f>(AC7-AA7)/AA7</f>
        <v>8.2402199409791349E-2</v>
      </c>
      <c r="AH7" s="12">
        <f>(Z7-$C7)/$C7</f>
        <v>-0.63809785848580736</v>
      </c>
      <c r="AI7" s="12">
        <f>(AA7-$C7)/$C7</f>
        <v>-0.63638281285825649</v>
      </c>
      <c r="AJ7" s="12">
        <f>(AB7-$C7)/$C7</f>
        <v>-0.63071490805704589</v>
      </c>
      <c r="AK7" s="12">
        <f>(AC7-C7)/C7</f>
        <v>-0.60641995689457517</v>
      </c>
      <c r="AL7" s="139">
        <f t="shared" si="1"/>
        <v>-0.45920117393497489</v>
      </c>
      <c r="AM7" s="82"/>
    </row>
    <row r="8" spans="1:39" ht="12.75" customHeight="1" x14ac:dyDescent="0.2">
      <c r="A8" s="85"/>
      <c r="B8" s="18" t="s">
        <v>17</v>
      </c>
      <c r="C8" s="23">
        <v>17.35999</v>
      </c>
      <c r="D8" s="23">
        <v>17.958020000000001</v>
      </c>
      <c r="E8" s="23">
        <v>9.8673800000000007</v>
      </c>
      <c r="F8" s="23">
        <v>13.49203</v>
      </c>
      <c r="G8" s="23">
        <v>12.742570000000001</v>
      </c>
      <c r="H8" s="23">
        <v>12.95744</v>
      </c>
      <c r="I8" s="23">
        <v>14.39554</v>
      </c>
      <c r="J8" s="23">
        <v>14.78546</v>
      </c>
      <c r="K8" s="23">
        <v>15.024039999999999</v>
      </c>
      <c r="L8" s="23">
        <v>15.72312</v>
      </c>
      <c r="M8" s="23">
        <v>16.091419999999999</v>
      </c>
      <c r="N8" s="23">
        <v>16.435410000000001</v>
      </c>
      <c r="O8" s="23">
        <v>16.32816</v>
      </c>
      <c r="P8" s="23">
        <v>16.652249999999999</v>
      </c>
      <c r="Q8" s="23">
        <v>16.83193</v>
      </c>
      <c r="R8" s="23">
        <v>17.026420000000002</v>
      </c>
      <c r="S8" s="23">
        <v>17.88203</v>
      </c>
      <c r="T8" s="23">
        <v>17.359649999999998</v>
      </c>
      <c r="U8" s="23">
        <v>18.048549999999999</v>
      </c>
      <c r="V8" s="23">
        <v>18.261949999999999</v>
      </c>
      <c r="W8" s="23">
        <v>18.320969999999999</v>
      </c>
      <c r="X8" s="23">
        <v>17.93533</v>
      </c>
      <c r="Y8" s="23">
        <v>17.995049999999999</v>
      </c>
      <c r="Z8" s="23">
        <v>17.475110000000001</v>
      </c>
      <c r="AA8" s="23">
        <v>16.257439999999999</v>
      </c>
      <c r="AB8" s="23">
        <v>15.143829999999999</v>
      </c>
      <c r="AC8" s="23">
        <v>15.095230000000001</v>
      </c>
      <c r="AD8" s="130">
        <v>14.93314</v>
      </c>
      <c r="AE8" s="133">
        <f t="shared" si="0"/>
        <v>-1.073782910230589E-2</v>
      </c>
      <c r="AF8" s="32">
        <f>(AC8-AB8)/AB8</f>
        <v>-3.2092277845167734E-3</v>
      </c>
      <c r="AG8" s="12">
        <f>(AC8-AA8)/AA8</f>
        <v>-7.1487884931452819E-2</v>
      </c>
      <c r="AH8" s="12">
        <f>(Z8-$C8)/$C8</f>
        <v>6.6313402254264547E-3</v>
      </c>
      <c r="AI8" s="12">
        <f>(AA8-$C8)/$C8</f>
        <v>-6.3510981285127513E-2</v>
      </c>
      <c r="AJ8" s="12">
        <f>(AB8-$C8)/$C8</f>
        <v>-0.12765905971143995</v>
      </c>
      <c r="AK8" s="12">
        <f>(AC8-C8)/C8</f>
        <v>-0.13045860049458549</v>
      </c>
      <c r="AL8" s="139">
        <f t="shared" si="1"/>
        <v>-0.13979558743985451</v>
      </c>
      <c r="AM8" s="82"/>
    </row>
    <row r="9" spans="1:39" ht="24.75" customHeight="1" x14ac:dyDescent="0.2">
      <c r="A9" s="85"/>
      <c r="B9" s="11" t="s">
        <v>18</v>
      </c>
      <c r="C9" s="23">
        <v>4.0598900000000002</v>
      </c>
      <c r="D9" s="23">
        <v>4.5243199999999995</v>
      </c>
      <c r="E9" s="23">
        <v>2.1005700000000003</v>
      </c>
      <c r="F9" s="23">
        <v>1.67394</v>
      </c>
      <c r="G9" s="23">
        <v>1.69641</v>
      </c>
      <c r="H9" s="23">
        <v>1.58169</v>
      </c>
      <c r="I9" s="23">
        <v>1.35741</v>
      </c>
      <c r="J9" s="23">
        <v>1.2321499999999999</v>
      </c>
      <c r="K9" s="23">
        <v>1.16611</v>
      </c>
      <c r="L9" s="23">
        <v>1.00746</v>
      </c>
      <c r="M9" s="23">
        <v>0.88188999999999995</v>
      </c>
      <c r="N9" s="23">
        <v>0.94352999999999998</v>
      </c>
      <c r="O9" s="23">
        <v>0.98215999999999992</v>
      </c>
      <c r="P9" s="23">
        <v>1.00783</v>
      </c>
      <c r="Q9" s="23">
        <v>1.02807</v>
      </c>
      <c r="R9" s="23">
        <v>0.80529000000000006</v>
      </c>
      <c r="S9" s="23">
        <v>0.90132000000000001</v>
      </c>
      <c r="T9" s="23">
        <v>0.96706999999999999</v>
      </c>
      <c r="U9" s="23">
        <v>0.89700000000000002</v>
      </c>
      <c r="V9" s="23">
        <v>0.79387000000000008</v>
      </c>
      <c r="W9" s="23">
        <v>0.88527999999999996</v>
      </c>
      <c r="X9" s="23">
        <v>0.91180000000000005</v>
      </c>
      <c r="Y9" s="23">
        <v>0.84040000000000004</v>
      </c>
      <c r="Z9" s="23">
        <v>0.78103</v>
      </c>
      <c r="AA9" s="23">
        <v>0.76419000000000004</v>
      </c>
      <c r="AB9" s="23">
        <v>0.69481999999999999</v>
      </c>
      <c r="AC9" s="23">
        <v>0.74724999999999997</v>
      </c>
      <c r="AD9" s="130">
        <v>0.82668999999999992</v>
      </c>
      <c r="AE9" s="133">
        <f t="shared" si="0"/>
        <v>0.10630980260956836</v>
      </c>
      <c r="AF9" s="32">
        <f>(AC9-AB9)/AB9</f>
        <v>7.5458392101551447E-2</v>
      </c>
      <c r="AG9" s="12">
        <f>(AC9-AA9)/AA9</f>
        <v>-2.2167262068333877E-2</v>
      </c>
      <c r="AH9" s="12">
        <f>(Z9-$C9)/$C9</f>
        <v>-0.80762286662939142</v>
      </c>
      <c r="AI9" s="12">
        <f>(AA9-$C9)/$C9</f>
        <v>-0.81177076226203171</v>
      </c>
      <c r="AJ9" s="12">
        <f>(AB9-$C9)/$C9</f>
        <v>-0.82885743209791396</v>
      </c>
      <c r="AK9" s="12">
        <f>(AC9-C9)/C9</f>
        <v>-0.81594328910389191</v>
      </c>
      <c r="AL9" s="139">
        <f t="shared" si="1"/>
        <v>-0.79637625649956034</v>
      </c>
      <c r="AM9" s="82"/>
    </row>
    <row r="10" spans="1:39" ht="12.75" customHeight="1" x14ac:dyDescent="0.2">
      <c r="A10" s="86"/>
      <c r="B10" s="19" t="s">
        <v>11</v>
      </c>
      <c r="C10" s="24">
        <f t="shared" ref="C10:W10" si="2">C5+C6+C7+C8+C9</f>
        <v>23.519919999999999</v>
      </c>
      <c r="D10" s="24">
        <f t="shared" si="2"/>
        <v>24.986990000000002</v>
      </c>
      <c r="E10" s="24">
        <f t="shared" si="2"/>
        <v>13.88626</v>
      </c>
      <c r="F10" s="24">
        <f t="shared" si="2"/>
        <v>16.783200000000001</v>
      </c>
      <c r="G10" s="24">
        <f t="shared" si="2"/>
        <v>15.784690000000001</v>
      </c>
      <c r="H10" s="24">
        <f t="shared" si="2"/>
        <v>15.491680000000001</v>
      </c>
      <c r="I10" s="24">
        <f t="shared" si="2"/>
        <v>16.695620000000002</v>
      </c>
      <c r="J10" s="24">
        <f t="shared" si="2"/>
        <v>16.908000000000001</v>
      </c>
      <c r="K10" s="24">
        <f t="shared" si="2"/>
        <v>17.162800000000001</v>
      </c>
      <c r="L10" s="24">
        <f t="shared" si="2"/>
        <v>17.537759999999999</v>
      </c>
      <c r="M10" s="24">
        <f t="shared" si="2"/>
        <v>17.678919999999998</v>
      </c>
      <c r="N10" s="24">
        <f t="shared" si="2"/>
        <v>18.227640000000001</v>
      </c>
      <c r="O10" s="24">
        <f t="shared" si="2"/>
        <v>18.828240000000001</v>
      </c>
      <c r="P10" s="24">
        <f t="shared" si="2"/>
        <v>18.821969999999997</v>
      </c>
      <c r="Q10" s="24">
        <f t="shared" si="2"/>
        <v>19.120179999999998</v>
      </c>
      <c r="R10" s="24">
        <f t="shared" si="2"/>
        <v>18.971350000000001</v>
      </c>
      <c r="S10" s="24">
        <f t="shared" si="2"/>
        <v>19.679189999999998</v>
      </c>
      <c r="T10" s="24">
        <f t="shared" si="2"/>
        <v>19.246469999999999</v>
      </c>
      <c r="U10" s="24">
        <f t="shared" si="2"/>
        <v>19.710229999999996</v>
      </c>
      <c r="V10" s="24">
        <f t="shared" si="2"/>
        <v>19.700330000000001</v>
      </c>
      <c r="W10" s="24">
        <f t="shared" si="2"/>
        <v>19.858460000000001</v>
      </c>
      <c r="X10" s="24">
        <f t="shared" ref="X10:AD10" si="3">X5+X6+X7+X8+X9</f>
        <v>19.484749999999998</v>
      </c>
      <c r="Y10" s="24">
        <f t="shared" si="3"/>
        <v>19.500089999999997</v>
      </c>
      <c r="Z10" s="24">
        <f t="shared" si="3"/>
        <v>18.905800000000003</v>
      </c>
      <c r="AA10" s="24">
        <f t="shared" si="3"/>
        <v>17.613349999999997</v>
      </c>
      <c r="AB10" s="24">
        <f t="shared" si="3"/>
        <v>16.447789999999998</v>
      </c>
      <c r="AC10" s="24">
        <f t="shared" si="3"/>
        <v>16.485230000000001</v>
      </c>
      <c r="AD10" s="24">
        <f t="shared" si="3"/>
        <v>16.61927</v>
      </c>
      <c r="AE10" s="132">
        <f t="shared" si="0"/>
        <v>8.1309147643071292E-3</v>
      </c>
      <c r="AF10" s="33">
        <f>(AC10-AB10)/AB10</f>
        <v>2.2762936540412847E-3</v>
      </c>
      <c r="AG10" s="22">
        <f>(AC10-AA10)/AA10</f>
        <v>-6.4049144540930358E-2</v>
      </c>
      <c r="AH10" s="22">
        <f>(Z10-$C10)/$C10</f>
        <v>-0.1961792387048934</v>
      </c>
      <c r="AI10" s="22">
        <f>(AA10-$C10)/$C10</f>
        <v>-0.25113053105622818</v>
      </c>
      <c r="AJ10" s="22">
        <f>(AB10-$C10)/$C10</f>
        <v>-0.3006868220640207</v>
      </c>
      <c r="AK10" s="22">
        <f>(AC10-C10)/C10</f>
        <v>-0.29909497991489759</v>
      </c>
      <c r="AL10" s="138">
        <f t="shared" si="1"/>
        <v>-0.29339598093871067</v>
      </c>
      <c r="AM10" s="82"/>
    </row>
    <row r="11" spans="1:39" ht="12.75" customHeight="1" x14ac:dyDescent="0.2">
      <c r="A11" s="91" t="s">
        <v>14</v>
      </c>
      <c r="B11" s="18" t="s">
        <v>6</v>
      </c>
      <c r="C11" s="23">
        <v>0.31969999999999998</v>
      </c>
      <c r="D11" s="23">
        <v>0.46819999999999995</v>
      </c>
      <c r="E11" s="23">
        <v>0.27839999999999998</v>
      </c>
      <c r="F11" s="23">
        <v>0.21584</v>
      </c>
      <c r="G11" s="23">
        <v>0.1734</v>
      </c>
      <c r="H11" s="23">
        <v>0.22717999999999999</v>
      </c>
      <c r="I11" s="23">
        <v>0.23143999999999998</v>
      </c>
      <c r="J11" s="23">
        <v>0.27231</v>
      </c>
      <c r="K11" s="23">
        <v>0.25268000000000002</v>
      </c>
      <c r="L11" s="23">
        <v>0.23306000000000002</v>
      </c>
      <c r="M11" s="23">
        <v>0.34937000000000001</v>
      </c>
      <c r="N11" s="23">
        <v>0.16617000000000001</v>
      </c>
      <c r="O11" s="23">
        <v>0.16353999999999999</v>
      </c>
      <c r="P11" s="23">
        <v>0.16715000000000002</v>
      </c>
      <c r="Q11" s="23">
        <v>0.16809000000000002</v>
      </c>
      <c r="R11" s="23">
        <v>0.17799999999999999</v>
      </c>
      <c r="S11" s="23">
        <v>0.17793</v>
      </c>
      <c r="T11" s="23">
        <v>0.20851999999999998</v>
      </c>
      <c r="U11" s="23">
        <v>0.23911000000000002</v>
      </c>
      <c r="V11" s="23">
        <v>0.20367000000000002</v>
      </c>
      <c r="W11" s="23">
        <v>0.17938000000000001</v>
      </c>
      <c r="X11" s="23">
        <v>0.14964</v>
      </c>
      <c r="Y11" s="23">
        <v>0.14812</v>
      </c>
      <c r="Z11" s="34">
        <v>0.31114999999999998</v>
      </c>
      <c r="AA11" s="23">
        <v>0.13057000000000002</v>
      </c>
      <c r="AB11" s="23">
        <v>0.1273</v>
      </c>
      <c r="AC11" s="23">
        <v>0.12412000000000001</v>
      </c>
      <c r="AD11" s="130">
        <v>0.11058999999999999</v>
      </c>
      <c r="AE11" s="133">
        <f t="shared" si="0"/>
        <v>-0.10900741218175969</v>
      </c>
      <c r="AF11" s="32">
        <f>(AC11-AB11)/AB11</f>
        <v>-2.4980361351138951E-2</v>
      </c>
      <c r="AG11" s="12">
        <f>(AC11-AA11)/AA11</f>
        <v>-4.939878992111519E-2</v>
      </c>
      <c r="AH11" s="12">
        <f>(Z11-$C11)/$C11</f>
        <v>-2.6743822333437604E-2</v>
      </c>
      <c r="AI11" s="12">
        <f>(AA11-$C11)/$C11</f>
        <v>-0.59158586174538619</v>
      </c>
      <c r="AJ11" s="12">
        <f>(AB11-$C11)/$C11</f>
        <v>-0.60181420081326242</v>
      </c>
      <c r="AK11" s="12">
        <f>(AC11-C11)/C11</f>
        <v>-0.61176102596183923</v>
      </c>
      <c r="AL11" s="139">
        <f t="shared" si="1"/>
        <v>-0.65408195182984052</v>
      </c>
      <c r="AM11" s="82"/>
    </row>
    <row r="12" spans="1:39" ht="12.75" customHeight="1" x14ac:dyDescent="0.2">
      <c r="A12" s="92"/>
      <c r="B12" s="18" t="s">
        <v>13</v>
      </c>
      <c r="C12" s="23">
        <v>3.0000000000000001E-5</v>
      </c>
      <c r="D12" s="23">
        <v>2.0000000000000002E-5</v>
      </c>
      <c r="E12" s="23">
        <v>1.0000000000000001E-5</v>
      </c>
      <c r="F12" s="23">
        <v>1.0000000000000001E-5</v>
      </c>
      <c r="G12" s="23">
        <v>1.0000000000000001E-5</v>
      </c>
      <c r="H12" s="23">
        <v>1.0000000000000001E-5</v>
      </c>
      <c r="I12" s="23">
        <v>3.0000000000000001E-5</v>
      </c>
      <c r="J12" s="23">
        <v>3.0000000000000001E-5</v>
      </c>
      <c r="K12" s="23">
        <v>2.0000000000000002E-5</v>
      </c>
      <c r="L12" s="23">
        <v>2.0000000000000002E-5</v>
      </c>
      <c r="M12" s="23">
        <v>2.0000000000000002E-5</v>
      </c>
      <c r="N12" s="23">
        <v>2.0000000000000002E-5</v>
      </c>
      <c r="O12" s="23">
        <v>2.0000000000000002E-5</v>
      </c>
      <c r="P12" s="23">
        <v>2.0000000000000002E-5</v>
      </c>
      <c r="Q12" s="23">
        <v>3.0000000000000001E-5</v>
      </c>
      <c r="R12" s="23">
        <v>3.0000000000000001E-5</v>
      </c>
      <c r="S12" s="23">
        <v>3.0000000000000001E-5</v>
      </c>
      <c r="T12" s="23">
        <v>3.0000000000000001E-5</v>
      </c>
      <c r="U12" s="23">
        <v>3.0000000000000001E-5</v>
      </c>
      <c r="V12" s="23">
        <v>3.0000000000000001E-5</v>
      </c>
      <c r="W12" s="23">
        <v>4.0000000000000003E-5</v>
      </c>
      <c r="X12" s="23">
        <v>3.0000000000000001E-5</v>
      </c>
      <c r="Y12" s="23">
        <v>3.0000000000000001E-5</v>
      </c>
      <c r="Z12" s="23">
        <v>3.0000000000000001E-5</v>
      </c>
      <c r="AA12" s="23">
        <v>3.0000000000000001E-5</v>
      </c>
      <c r="AB12" s="23">
        <v>2.0000000000000002E-5</v>
      </c>
      <c r="AC12" s="23">
        <v>2.0000000000000002E-5</v>
      </c>
      <c r="AD12" s="130">
        <v>3.0000000000000001E-5</v>
      </c>
      <c r="AE12" s="133">
        <f t="shared" si="0"/>
        <v>0.49999999999999989</v>
      </c>
      <c r="AF12" s="32">
        <f>(AC12-AB12)/AB12</f>
        <v>0</v>
      </c>
      <c r="AG12" s="12">
        <f>(AC12-AA12)/AA12</f>
        <v>-0.33333333333333331</v>
      </c>
      <c r="AH12" s="12">
        <f>(Z12-$C12)/$C12</f>
        <v>0</v>
      </c>
      <c r="AI12" s="12">
        <f>(AA12-$C12)/$C12</f>
        <v>0</v>
      </c>
      <c r="AJ12" s="12">
        <f>(AB12-$C12)/$C12</f>
        <v>-0.33333333333333331</v>
      </c>
      <c r="AK12" s="12">
        <f>(AC12-C12)/C12</f>
        <v>-0.33333333333333331</v>
      </c>
      <c r="AL12" s="139">
        <f t="shared" si="1"/>
        <v>0</v>
      </c>
      <c r="AM12" s="82"/>
    </row>
    <row r="13" spans="1:39" ht="12.75" customHeight="1" x14ac:dyDescent="0.2">
      <c r="A13" s="93"/>
      <c r="B13" s="19" t="s">
        <v>11</v>
      </c>
      <c r="C13" s="24">
        <f t="shared" ref="C13:Z13" si="4">C11+C12</f>
        <v>0.31972999999999996</v>
      </c>
      <c r="D13" s="24">
        <f t="shared" si="4"/>
        <v>0.46821999999999997</v>
      </c>
      <c r="E13" s="24">
        <f t="shared" si="4"/>
        <v>0.27840999999999999</v>
      </c>
      <c r="F13" s="24">
        <f t="shared" si="4"/>
        <v>0.21585000000000001</v>
      </c>
      <c r="G13" s="24">
        <f t="shared" si="4"/>
        <v>0.17341000000000001</v>
      </c>
      <c r="H13" s="24">
        <f t="shared" si="4"/>
        <v>0.22719</v>
      </c>
      <c r="I13" s="24">
        <f t="shared" si="4"/>
        <v>0.23146999999999998</v>
      </c>
      <c r="J13" s="24">
        <f t="shared" si="4"/>
        <v>0.27233999999999997</v>
      </c>
      <c r="K13" s="24">
        <f t="shared" si="4"/>
        <v>0.25270000000000004</v>
      </c>
      <c r="L13" s="24">
        <f t="shared" si="4"/>
        <v>0.23308000000000001</v>
      </c>
      <c r="M13" s="24">
        <f t="shared" si="4"/>
        <v>0.34939000000000003</v>
      </c>
      <c r="N13" s="24">
        <f t="shared" si="4"/>
        <v>0.16619</v>
      </c>
      <c r="O13" s="24">
        <f t="shared" si="4"/>
        <v>0.16355999999999998</v>
      </c>
      <c r="P13" s="24">
        <f t="shared" si="4"/>
        <v>0.16717000000000001</v>
      </c>
      <c r="Q13" s="24">
        <f t="shared" si="4"/>
        <v>0.16812000000000002</v>
      </c>
      <c r="R13" s="24">
        <f t="shared" si="4"/>
        <v>0.17802999999999999</v>
      </c>
      <c r="S13" s="24">
        <f t="shared" si="4"/>
        <v>0.17796000000000001</v>
      </c>
      <c r="T13" s="24">
        <f t="shared" si="4"/>
        <v>0.20854999999999999</v>
      </c>
      <c r="U13" s="24">
        <f t="shared" si="4"/>
        <v>0.23914000000000002</v>
      </c>
      <c r="V13" s="24">
        <f t="shared" si="4"/>
        <v>0.20370000000000002</v>
      </c>
      <c r="W13" s="24">
        <f t="shared" si="4"/>
        <v>0.17942000000000002</v>
      </c>
      <c r="X13" s="24">
        <f t="shared" si="4"/>
        <v>0.14967</v>
      </c>
      <c r="Y13" s="24">
        <f t="shared" si="4"/>
        <v>0.14815</v>
      </c>
      <c r="Z13" s="24">
        <f t="shared" si="4"/>
        <v>0.31117999999999996</v>
      </c>
      <c r="AA13" s="24">
        <f>AA11+AA12</f>
        <v>0.13060000000000002</v>
      </c>
      <c r="AB13" s="24">
        <f>AB11+AB12</f>
        <v>0.12731999999999999</v>
      </c>
      <c r="AC13" s="24">
        <f>AC11+AC12</f>
        <v>0.12414000000000001</v>
      </c>
      <c r="AD13" s="24">
        <f>AD11+AD12</f>
        <v>0.11062</v>
      </c>
      <c r="AE13" s="132">
        <f t="shared" si="0"/>
        <v>-0.10890929595617864</v>
      </c>
      <c r="AF13" s="33">
        <f>(AC13-AB13)/AB13</f>
        <v>-2.4976437323279727E-2</v>
      </c>
      <c r="AG13" s="22">
        <f>(AC13-AA13)/AA13</f>
        <v>-4.9464012251148597E-2</v>
      </c>
      <c r="AH13" s="22">
        <f>(Z13-$C13)/$C13</f>
        <v>-2.6741312982829273E-2</v>
      </c>
      <c r="AI13" s="22">
        <f>(AA13-$C13)/$C13</f>
        <v>-0.59153035373596463</v>
      </c>
      <c r="AJ13" s="22">
        <f>(AB13-$C13)/$C13</f>
        <v>-0.60178900947674596</v>
      </c>
      <c r="AK13" s="22">
        <f>(AC13-C13)/C13</f>
        <v>-0.61173490132299113</v>
      </c>
      <c r="AL13" s="138">
        <f t="shared" si="1"/>
        <v>-0.65402057986426043</v>
      </c>
      <c r="AM13" s="82"/>
    </row>
    <row r="14" spans="1:39" s="6" customFormat="1" ht="22.15" customHeight="1" x14ac:dyDescent="0.2">
      <c r="A14" s="87" t="s">
        <v>40</v>
      </c>
      <c r="B14" s="88"/>
      <c r="C14" s="23">
        <v>0.31781000000000004</v>
      </c>
      <c r="D14" s="23">
        <v>0.25211</v>
      </c>
      <c r="E14" s="23">
        <v>0.11650999999999999</v>
      </c>
      <c r="F14" s="23">
        <v>7.1209999999999996E-2</v>
      </c>
      <c r="G14" s="23">
        <v>5.2899999999999996E-2</v>
      </c>
      <c r="H14" s="23">
        <v>5.1999999999999998E-2</v>
      </c>
      <c r="I14" s="23">
        <v>4.8099999999999997E-2</v>
      </c>
      <c r="J14" s="23">
        <v>6.1899999999999997E-2</v>
      </c>
      <c r="K14" s="23">
        <v>7.6289999999999997E-2</v>
      </c>
      <c r="L14" s="23">
        <v>7.059E-2</v>
      </c>
      <c r="M14" s="23">
        <v>7.0069999999999993E-2</v>
      </c>
      <c r="N14" s="23">
        <v>7.4260000000000007E-2</v>
      </c>
      <c r="O14" s="23">
        <v>5.2940000000000001E-2</v>
      </c>
      <c r="P14" s="23">
        <v>4.7799999999999995E-2</v>
      </c>
      <c r="Q14" s="23">
        <v>4.4490000000000002E-2</v>
      </c>
      <c r="R14" s="23">
        <v>3.415E-2</v>
      </c>
      <c r="S14" s="23">
        <v>3.0380000000000001E-2</v>
      </c>
      <c r="T14" s="23">
        <v>3.431E-2</v>
      </c>
      <c r="U14" s="23">
        <v>3.2729999999999995E-2</v>
      </c>
      <c r="V14" s="23">
        <v>1.3939999999999999E-2</v>
      </c>
      <c r="W14" s="23">
        <v>1.6899999999999999E-3</v>
      </c>
      <c r="X14" s="23">
        <v>8.879999999999999E-3</v>
      </c>
      <c r="Y14" s="23">
        <v>9.8999999999999991E-3</v>
      </c>
      <c r="Z14" s="23">
        <v>8.8100000000000001E-3</v>
      </c>
      <c r="AA14" s="23">
        <v>8.1399999999999997E-3</v>
      </c>
      <c r="AB14" s="23">
        <v>7.0000000000000001E-3</v>
      </c>
      <c r="AC14" s="23">
        <v>6.5100000000000002E-3</v>
      </c>
      <c r="AD14" s="131">
        <v>6.5100000000000002E-3</v>
      </c>
      <c r="AE14" s="133">
        <f t="shared" si="0"/>
        <v>0</v>
      </c>
      <c r="AF14" s="32">
        <f>(AC14-AB14)/AB14</f>
        <v>-6.9999999999999993E-2</v>
      </c>
      <c r="AG14" s="12">
        <f>(AC14-AA14)/AA14</f>
        <v>-0.20024570024570018</v>
      </c>
      <c r="AH14" s="12">
        <f>(Z14-$C14)/$C14</f>
        <v>-0.97227903464334042</v>
      </c>
      <c r="AI14" s="12">
        <f>(AA14-$C14)/$C14</f>
        <v>-0.97438721248544735</v>
      </c>
      <c r="AJ14" s="12">
        <f>(AB14-$C14)/$C14</f>
        <v>-0.97797426135112175</v>
      </c>
      <c r="AK14" s="12">
        <f>(AC14-C14)/C14</f>
        <v>-0.97951606305654315</v>
      </c>
      <c r="AL14" s="139">
        <f t="shared" si="1"/>
        <v>-0.97951606305654315</v>
      </c>
      <c r="AM14" s="82"/>
    </row>
    <row r="15" spans="1:39" ht="12.75" customHeight="1" x14ac:dyDescent="0.2">
      <c r="A15" s="94" t="s">
        <v>0</v>
      </c>
      <c r="B15" s="94"/>
      <c r="C15" s="23">
        <v>2.62731</v>
      </c>
      <c r="D15" s="23">
        <v>2.7379199999999999</v>
      </c>
      <c r="E15" s="23">
        <v>4.2011099999999999</v>
      </c>
      <c r="F15" s="23">
        <v>4.9224999999999994</v>
      </c>
      <c r="G15" s="23">
        <v>3.5870999999999995</v>
      </c>
      <c r="H15" s="23">
        <v>3.7592099999999999</v>
      </c>
      <c r="I15" s="23">
        <v>3.9051499999999999</v>
      </c>
      <c r="J15" s="23">
        <v>4.7444699999999997</v>
      </c>
      <c r="K15" s="23">
        <v>9.7052200000000006</v>
      </c>
      <c r="L15" s="23">
        <v>6.5947199999999997</v>
      </c>
      <c r="M15" s="23">
        <v>3.4365199999999998</v>
      </c>
      <c r="N15" s="23">
        <v>7.9596699999999991</v>
      </c>
      <c r="O15" s="23">
        <v>6.7089299999999996</v>
      </c>
      <c r="P15" s="23">
        <v>6.1090299999999997</v>
      </c>
      <c r="Q15" s="23">
        <v>4.47173</v>
      </c>
      <c r="R15" s="23">
        <v>5.5924100000000001</v>
      </c>
      <c r="S15" s="23">
        <v>5.63687</v>
      </c>
      <c r="T15" s="23">
        <v>4.4463400000000002</v>
      </c>
      <c r="U15" s="23">
        <v>3.8576600000000001</v>
      </c>
      <c r="V15" s="23">
        <v>3.3134199999999998</v>
      </c>
      <c r="W15" s="23">
        <v>3.52013</v>
      </c>
      <c r="X15" s="23">
        <v>4.4213300000000002</v>
      </c>
      <c r="Y15" s="23">
        <v>3.3273000000000001</v>
      </c>
      <c r="Z15" s="23">
        <v>3.1252400000000002</v>
      </c>
      <c r="AA15" s="23">
        <v>2.9166599999999998</v>
      </c>
      <c r="AB15" s="23">
        <v>2.65903</v>
      </c>
      <c r="AC15" s="23">
        <v>2.6914799999999999</v>
      </c>
      <c r="AD15" s="130">
        <v>3.45262</v>
      </c>
      <c r="AE15" s="133">
        <f t="shared" si="0"/>
        <v>0.28279608245277699</v>
      </c>
      <c r="AF15" s="32">
        <f>(AC15-AB15)/AB15</f>
        <v>1.2203698341124345E-2</v>
      </c>
      <c r="AG15" s="12">
        <f>(AC15-AA15)/AA15</f>
        <v>-7.7204747896566603E-2</v>
      </c>
      <c r="AH15" s="12">
        <f>(Z15-$C15)/$C15</f>
        <v>0.18952084070779626</v>
      </c>
      <c r="AI15" s="12">
        <f>(AA15-$C15)/$C15</f>
        <v>0.11013165557166828</v>
      </c>
      <c r="AJ15" s="12">
        <f>(AB15-$C15)/$C15</f>
        <v>1.2073185120903118E-2</v>
      </c>
      <c r="AK15" s="12">
        <f>(AC15-C15)/C15</f>
        <v>2.4424220971259514E-2</v>
      </c>
      <c r="AL15" s="139">
        <f t="shared" si="1"/>
        <v>0.31412737743166963</v>
      </c>
      <c r="AM15" s="82"/>
    </row>
    <row r="16" spans="1:39" ht="15.75" x14ac:dyDescent="0.2">
      <c r="A16" s="95" t="s">
        <v>12</v>
      </c>
      <c r="B16" s="95"/>
      <c r="C16" s="25">
        <f t="shared" ref="C16:Z16" si="5">C10+C13+C14+C15</f>
        <v>26.784770000000002</v>
      </c>
      <c r="D16" s="25">
        <f t="shared" si="5"/>
        <v>28.445239999999998</v>
      </c>
      <c r="E16" s="25">
        <f t="shared" si="5"/>
        <v>18.482289999999999</v>
      </c>
      <c r="F16" s="25">
        <f t="shared" si="5"/>
        <v>21.992760000000001</v>
      </c>
      <c r="G16" s="25">
        <f t="shared" si="5"/>
        <v>19.598100000000002</v>
      </c>
      <c r="H16" s="25">
        <f t="shared" si="5"/>
        <v>19.530080000000002</v>
      </c>
      <c r="I16" s="25">
        <f t="shared" si="5"/>
        <v>20.880340000000004</v>
      </c>
      <c r="J16" s="25">
        <f t="shared" si="5"/>
        <v>21.986710000000002</v>
      </c>
      <c r="K16" s="25">
        <f t="shared" si="5"/>
        <v>27.197010000000002</v>
      </c>
      <c r="L16" s="25">
        <f t="shared" si="5"/>
        <v>24.436149999999998</v>
      </c>
      <c r="M16" s="25">
        <f t="shared" si="5"/>
        <v>21.5349</v>
      </c>
      <c r="N16" s="25">
        <f t="shared" si="5"/>
        <v>26.427759999999999</v>
      </c>
      <c r="O16" s="25">
        <f t="shared" si="5"/>
        <v>25.75367</v>
      </c>
      <c r="P16" s="25">
        <f t="shared" si="5"/>
        <v>25.145969999999995</v>
      </c>
      <c r="Q16" s="25">
        <f t="shared" si="5"/>
        <v>23.804519999999997</v>
      </c>
      <c r="R16" s="25">
        <f t="shared" si="5"/>
        <v>24.775940000000002</v>
      </c>
      <c r="S16" s="25">
        <f t="shared" si="5"/>
        <v>25.5244</v>
      </c>
      <c r="T16" s="25">
        <f t="shared" si="5"/>
        <v>23.935669999999998</v>
      </c>
      <c r="U16" s="25">
        <f t="shared" si="5"/>
        <v>23.839759999999995</v>
      </c>
      <c r="V16" s="25">
        <f t="shared" si="5"/>
        <v>23.231390000000005</v>
      </c>
      <c r="W16" s="25">
        <f t="shared" si="5"/>
        <v>23.559699999999999</v>
      </c>
      <c r="X16" s="25">
        <f t="shared" si="5"/>
        <v>24.064630000000001</v>
      </c>
      <c r="Y16" s="25">
        <f t="shared" si="5"/>
        <v>22.985439999999997</v>
      </c>
      <c r="Z16" s="25">
        <f t="shared" si="5"/>
        <v>22.351030000000005</v>
      </c>
      <c r="AA16" s="25">
        <f>AA10+AA13+AA14+AA15</f>
        <v>20.668749999999999</v>
      </c>
      <c r="AB16" s="25">
        <f>AB10+AB13+AB14+AB15</f>
        <v>19.241140000000001</v>
      </c>
      <c r="AC16" s="25">
        <f>AC10+AC13+AC14+AC15</f>
        <v>19.307359999999999</v>
      </c>
      <c r="AD16" s="25">
        <f>AD10+AD13+AD14+AD15</f>
        <v>20.189019999999999</v>
      </c>
      <c r="AE16" s="135">
        <f t="shared" si="0"/>
        <v>4.5664451276611624E-2</v>
      </c>
      <c r="AF16" s="35">
        <f>(AC16-AB16)/AB16</f>
        <v>3.4415840225681909E-3</v>
      </c>
      <c r="AG16" s="21">
        <f>(AC16-AA16)/AA16</f>
        <v>-6.5867069851829455E-2</v>
      </c>
      <c r="AH16" s="38">
        <f>(Z16-$C16)/$C16</f>
        <v>-0.16553212889265043</v>
      </c>
      <c r="AI16" s="38">
        <f>(AA16-$C16)/$C16</f>
        <v>-0.22833946306053785</v>
      </c>
      <c r="AJ16" s="38">
        <f>(AB16-$C16)/$C16</f>
        <v>-0.28163878203919612</v>
      </c>
      <c r="AK16" s="21">
        <f>(AC16-C16)/C16</f>
        <v>-0.27916648154902962</v>
      </c>
      <c r="AL16" s="138">
        <f t="shared" si="1"/>
        <v>-0.24625001446717676</v>
      </c>
      <c r="AM16" s="83"/>
    </row>
    <row r="17" spans="1:37" x14ac:dyDescent="0.2">
      <c r="A17" s="7" t="s">
        <v>34</v>
      </c>
      <c r="B17" s="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7"/>
      <c r="AE17" s="15"/>
      <c r="AF17" s="15"/>
      <c r="AG17" s="15"/>
      <c r="AH17" s="15"/>
      <c r="AI17" s="15"/>
      <c r="AJ17" s="16"/>
      <c r="AK17" s="16"/>
    </row>
    <row r="18" spans="1:37" x14ac:dyDescent="0.2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30"/>
      <c r="Z18" s="31"/>
      <c r="AA18" s="30"/>
      <c r="AB18" s="31"/>
      <c r="AC18" s="31"/>
      <c r="AD18" s="30"/>
      <c r="AE18" s="16"/>
      <c r="AF18" s="16"/>
      <c r="AG18" s="16"/>
      <c r="AH18" s="16"/>
      <c r="AI18" s="16"/>
      <c r="AJ18" s="16"/>
      <c r="AK18" s="16"/>
    </row>
    <row r="19" spans="1:37" ht="15.75" x14ac:dyDescent="0.25">
      <c r="A19" s="1" t="s">
        <v>42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7"/>
      <c r="AA19" s="28"/>
      <c r="AB19" s="28"/>
      <c r="AC19" s="28"/>
      <c r="AD19" s="29"/>
      <c r="AE19" s="16"/>
      <c r="AF19" s="16"/>
      <c r="AG19" s="16"/>
      <c r="AH19" s="16"/>
      <c r="AI19" s="16"/>
      <c r="AJ19" s="16"/>
      <c r="AK19" s="16"/>
    </row>
    <row r="20" spans="1:37" x14ac:dyDescent="0.2">
      <c r="A20" s="13"/>
      <c r="B20" s="1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5" customHeight="1" x14ac:dyDescent="0.2">
      <c r="A21" s="74" t="s">
        <v>1</v>
      </c>
      <c r="B21" s="74" t="s">
        <v>2</v>
      </c>
      <c r="C21" s="74" t="s">
        <v>8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16"/>
      <c r="AF21" s="16"/>
      <c r="AG21" s="16"/>
      <c r="AH21" s="16"/>
      <c r="AI21" s="16"/>
      <c r="AJ21" s="16"/>
      <c r="AK21" s="16"/>
    </row>
    <row r="22" spans="1:37" x14ac:dyDescent="0.2">
      <c r="A22" s="74"/>
      <c r="B22" s="74"/>
      <c r="C22" s="14">
        <v>1990</v>
      </c>
      <c r="D22" s="14">
        <v>1991</v>
      </c>
      <c r="E22" s="14">
        <v>1992</v>
      </c>
      <c r="F22" s="14">
        <v>1993</v>
      </c>
      <c r="G22" s="14">
        <v>1994</v>
      </c>
      <c r="H22" s="14">
        <v>1995</v>
      </c>
      <c r="I22" s="14">
        <v>1996</v>
      </c>
      <c r="J22" s="14">
        <v>1997</v>
      </c>
      <c r="K22" s="14">
        <v>1998</v>
      </c>
      <c r="L22" s="14">
        <v>1999</v>
      </c>
      <c r="M22" s="14">
        <v>2000</v>
      </c>
      <c r="N22" s="14">
        <v>2001</v>
      </c>
      <c r="O22" s="14">
        <v>2002</v>
      </c>
      <c r="P22" s="14">
        <v>2003</v>
      </c>
      <c r="Q22" s="14">
        <v>2004</v>
      </c>
      <c r="R22" s="14">
        <v>2005</v>
      </c>
      <c r="S22" s="14">
        <v>2006</v>
      </c>
      <c r="T22" s="14">
        <v>2007</v>
      </c>
      <c r="U22" s="14">
        <v>2008</v>
      </c>
      <c r="V22" s="14">
        <v>2009</v>
      </c>
      <c r="W22" s="14">
        <v>2010</v>
      </c>
      <c r="X22" s="14">
        <v>2011</v>
      </c>
      <c r="Y22" s="14">
        <v>2012</v>
      </c>
      <c r="Z22" s="14">
        <v>2013</v>
      </c>
      <c r="AA22" s="14">
        <v>2014</v>
      </c>
      <c r="AB22" s="14">
        <v>2015</v>
      </c>
      <c r="AC22" s="14">
        <v>2016</v>
      </c>
      <c r="AD22" s="14">
        <v>2017</v>
      </c>
      <c r="AE22" s="16"/>
      <c r="AF22" s="16"/>
      <c r="AG22" s="16"/>
      <c r="AH22" s="16"/>
      <c r="AI22" s="16"/>
      <c r="AJ22" s="16"/>
      <c r="AK22" s="16"/>
    </row>
    <row r="23" spans="1:37" x14ac:dyDescent="0.2">
      <c r="A23" s="84" t="s">
        <v>3</v>
      </c>
      <c r="B23" s="11" t="s">
        <v>9</v>
      </c>
      <c r="C23" s="12">
        <f t="shared" ref="C23:AB23" si="6">C5/C$16</f>
        <v>3.4913870830326335E-2</v>
      </c>
      <c r="D23" s="12">
        <f t="shared" si="6"/>
        <v>3.5296239370805102E-2</v>
      </c>
      <c r="E23" s="12">
        <f t="shared" si="6"/>
        <v>3.9140712541573586E-2</v>
      </c>
      <c r="F23" s="12">
        <f t="shared" si="6"/>
        <v>3.0635991117076711E-2</v>
      </c>
      <c r="G23" s="12">
        <f t="shared" si="6"/>
        <v>2.809966272240676E-2</v>
      </c>
      <c r="H23" s="12">
        <f t="shared" si="6"/>
        <v>2.2198065752930863E-2</v>
      </c>
      <c r="I23" s="12">
        <f t="shared" si="6"/>
        <v>2.1139023598274739E-2</v>
      </c>
      <c r="J23" s="12">
        <f t="shared" si="6"/>
        <v>1.8757240169174922E-2</v>
      </c>
      <c r="K23" s="12">
        <f t="shared" si="6"/>
        <v>1.6619841666418476E-2</v>
      </c>
      <c r="L23" s="12">
        <f t="shared" si="6"/>
        <v>1.4927065024564017E-2</v>
      </c>
      <c r="M23" s="12">
        <f t="shared" si="6"/>
        <v>1.4699859298162518E-2</v>
      </c>
      <c r="N23" s="12">
        <f t="shared" si="6"/>
        <v>1.6147793078187481E-2</v>
      </c>
      <c r="O23" s="12">
        <f t="shared" si="6"/>
        <v>1.874917244804333E-2</v>
      </c>
      <c r="P23" s="12">
        <f t="shared" si="6"/>
        <v>2.0746863215059915E-2</v>
      </c>
      <c r="Q23" s="12">
        <f t="shared" si="6"/>
        <v>2.5322501776973455E-2</v>
      </c>
      <c r="R23" s="12">
        <f t="shared" si="6"/>
        <v>2.0319713399370515E-2</v>
      </c>
      <c r="S23" s="12">
        <f t="shared" si="6"/>
        <v>1.2827333845261787E-2</v>
      </c>
      <c r="T23" s="12">
        <f t="shared" si="6"/>
        <v>1.7199017199017199E-2</v>
      </c>
      <c r="U23" s="12">
        <f t="shared" si="6"/>
        <v>1.1956915673647725E-2</v>
      </c>
      <c r="V23" s="12">
        <f t="shared" si="6"/>
        <v>1.1023877606979175E-2</v>
      </c>
      <c r="W23" s="12">
        <f t="shared" si="6"/>
        <v>9.2734627350942508E-3</v>
      </c>
      <c r="X23" s="12">
        <f t="shared" si="6"/>
        <v>7.705499731348456E-3</v>
      </c>
      <c r="Y23" s="12">
        <f t="shared" si="6"/>
        <v>8.0972998559087853E-3</v>
      </c>
      <c r="Z23" s="12">
        <f t="shared" si="6"/>
        <v>9.0344829746101165E-3</v>
      </c>
      <c r="AA23" s="12">
        <f t="shared" si="6"/>
        <v>7.3792561233746593E-3</v>
      </c>
      <c r="AB23" s="12">
        <f t="shared" si="6"/>
        <v>8.2172885806142456E-3</v>
      </c>
      <c r="AC23" s="12">
        <f>AC5/AC$16</f>
        <v>8.3097844552543695E-3</v>
      </c>
      <c r="AD23" s="12">
        <f>AD5/AD$16</f>
        <v>1.0589419397276341E-2</v>
      </c>
      <c r="AE23" s="16"/>
      <c r="AF23" s="16"/>
      <c r="AG23" s="16"/>
      <c r="AH23" s="16"/>
      <c r="AI23" s="16"/>
      <c r="AJ23" s="16"/>
      <c r="AK23" s="16"/>
    </row>
    <row r="24" spans="1:37" ht="22.5" x14ac:dyDescent="0.2">
      <c r="A24" s="85"/>
      <c r="B24" s="11" t="s">
        <v>16</v>
      </c>
      <c r="C24" s="12">
        <f t="shared" ref="C24:AB24" si="7">C7/C$16</f>
        <v>4.0707835086879592E-2</v>
      </c>
      <c r="D24" s="12">
        <f t="shared" si="7"/>
        <v>4.9514083902965841E-2</v>
      </c>
      <c r="E24" s="12">
        <f t="shared" si="7"/>
        <v>6.2549608300703011E-2</v>
      </c>
      <c r="F24" s="12">
        <f t="shared" si="7"/>
        <v>4.0780693282698489E-2</v>
      </c>
      <c r="G24" s="12">
        <f t="shared" si="7"/>
        <v>3.8916017369030671E-2</v>
      </c>
      <c r="H24" s="12">
        <f t="shared" si="7"/>
        <v>2.5187300820068325E-2</v>
      </c>
      <c r="I24" s="12">
        <f t="shared" si="7"/>
        <v>2.2476645495236182E-2</v>
      </c>
      <c r="J24" s="12">
        <f t="shared" si="7"/>
        <v>1.9832435139227285E-2</v>
      </c>
      <c r="K24" s="12">
        <f t="shared" si="7"/>
        <v>1.728866518782763E-2</v>
      </c>
      <c r="L24" s="12">
        <f t="shared" si="7"/>
        <v>1.6588537883422714E-2</v>
      </c>
      <c r="M24" s="12">
        <f t="shared" si="7"/>
        <v>1.626383219796702E-2</v>
      </c>
      <c r="N24" s="12">
        <f t="shared" si="7"/>
        <v>1.3976212891293097E-2</v>
      </c>
      <c r="O24" s="12">
        <f t="shared" si="7"/>
        <v>3.8167375756542658E-2</v>
      </c>
      <c r="P24" s="12">
        <f t="shared" si="7"/>
        <v>2.3336542595095759E-2</v>
      </c>
      <c r="Q24" s="12">
        <f t="shared" si="7"/>
        <v>2.4931399582936355E-2</v>
      </c>
      <c r="R24" s="12">
        <f t="shared" si="7"/>
        <v>2.2886719938779315E-2</v>
      </c>
      <c r="S24" s="12">
        <f t="shared" si="7"/>
        <v>1.9915061666483835E-2</v>
      </c>
      <c r="T24" s="12">
        <f t="shared" si="7"/>
        <v>1.977884888954435E-2</v>
      </c>
      <c r="U24" s="12">
        <f t="shared" si="7"/>
        <v>1.7477524941526261E-2</v>
      </c>
      <c r="V24" s="12">
        <f t="shared" si="7"/>
        <v>1.4284982517189024E-2</v>
      </c>
      <c r="W24" s="12">
        <f t="shared" si="7"/>
        <v>1.6023973140574795E-2</v>
      </c>
      <c r="X24" s="12">
        <f t="shared" si="7"/>
        <v>1.6446544160454577E-2</v>
      </c>
      <c r="Y24" s="12">
        <f t="shared" si="7"/>
        <v>1.8512153780828211E-2</v>
      </c>
      <c r="Z24" s="12">
        <f t="shared" si="7"/>
        <v>1.7654667368796867E-2</v>
      </c>
      <c r="AA24" s="12">
        <f t="shared" si="7"/>
        <v>1.9182098578772303E-2</v>
      </c>
      <c r="AB24" s="12">
        <f t="shared" si="7"/>
        <v>2.0926514749126088E-2</v>
      </c>
      <c r="AC24" s="12">
        <f>AC7/AC$16</f>
        <v>2.2226757050161181E-2</v>
      </c>
      <c r="AD24" s="12">
        <f>AD7/AD$16</f>
        <v>2.9206964974030442E-2</v>
      </c>
      <c r="AE24" s="16"/>
      <c r="AF24" s="16"/>
      <c r="AG24" s="16"/>
      <c r="AH24" s="16"/>
      <c r="AI24" s="16"/>
      <c r="AJ24" s="16"/>
      <c r="AK24" s="16"/>
    </row>
    <row r="25" spans="1:37" ht="22.5" x14ac:dyDescent="0.2">
      <c r="A25" s="85"/>
      <c r="B25" s="11" t="s">
        <v>17</v>
      </c>
      <c r="C25" s="12">
        <f t="shared" ref="C25:AB25" si="8">C8/C$16</f>
        <v>0.6481291420460209</v>
      </c>
      <c r="D25" s="12">
        <f t="shared" si="8"/>
        <v>0.63131898342218251</v>
      </c>
      <c r="E25" s="12">
        <f t="shared" si="8"/>
        <v>0.53388297662248574</v>
      </c>
      <c r="F25" s="12">
        <f t="shared" si="8"/>
        <v>0.61347598027714567</v>
      </c>
      <c r="G25" s="12">
        <f t="shared" si="8"/>
        <v>0.65019415147386728</v>
      </c>
      <c r="H25" s="12">
        <f t="shared" si="8"/>
        <v>0.66346067194809233</v>
      </c>
      <c r="I25" s="12">
        <f t="shared" si="8"/>
        <v>0.68943034452504115</v>
      </c>
      <c r="J25" s="12">
        <f t="shared" si="8"/>
        <v>0.67247259821956074</v>
      </c>
      <c r="K25" s="12">
        <f t="shared" si="8"/>
        <v>0.55241513681099497</v>
      </c>
      <c r="L25" s="12">
        <f t="shared" si="8"/>
        <v>0.64343687528518201</v>
      </c>
      <c r="M25" s="12">
        <f t="shared" si="8"/>
        <v>0.7472252018815968</v>
      </c>
      <c r="N25" s="12">
        <f t="shared" si="8"/>
        <v>0.6218994723729897</v>
      </c>
      <c r="O25" s="12">
        <f t="shared" si="8"/>
        <v>0.63401293873844</v>
      </c>
      <c r="P25" s="12">
        <f t="shared" si="8"/>
        <v>0.6622234099539609</v>
      </c>
      <c r="Q25" s="12">
        <f t="shared" si="8"/>
        <v>0.70708966196335832</v>
      </c>
      <c r="R25" s="12">
        <f t="shared" si="8"/>
        <v>0.68721590381636377</v>
      </c>
      <c r="S25" s="12">
        <f t="shared" si="8"/>
        <v>0.70058571406183889</v>
      </c>
      <c r="T25" s="12">
        <f t="shared" si="8"/>
        <v>0.72526275637991333</v>
      </c>
      <c r="U25" s="12">
        <f t="shared" si="8"/>
        <v>0.75707767192287179</v>
      </c>
      <c r="V25" s="12">
        <f t="shared" si="8"/>
        <v>0.78608942469649878</v>
      </c>
      <c r="W25" s="12">
        <f t="shared" si="8"/>
        <v>0.77764020764271191</v>
      </c>
      <c r="X25" s="12">
        <f t="shared" si="8"/>
        <v>0.74529839021003019</v>
      </c>
      <c r="Y25" s="12">
        <f t="shared" si="8"/>
        <v>0.78288908108785393</v>
      </c>
      <c r="Z25" s="12">
        <f t="shared" si="8"/>
        <v>0.7818480848533601</v>
      </c>
      <c r="AA25" s="12">
        <f t="shared" si="8"/>
        <v>0.78657103114605376</v>
      </c>
      <c r="AB25" s="12">
        <f t="shared" si="8"/>
        <v>0.78705471713214492</v>
      </c>
      <c r="AC25" s="12">
        <f>AC8/AC$16</f>
        <v>0.78183811769190614</v>
      </c>
      <c r="AD25" s="12">
        <f>AD8/AD$16</f>
        <v>0.73966641273325795</v>
      </c>
      <c r="AE25" s="16"/>
      <c r="AF25" s="16"/>
      <c r="AG25" s="16"/>
      <c r="AH25" s="16"/>
      <c r="AI25" s="16"/>
      <c r="AJ25" s="16"/>
      <c r="AK25" s="16"/>
    </row>
    <row r="26" spans="1:37" ht="22.5" x14ac:dyDescent="0.2">
      <c r="A26" s="85"/>
      <c r="B26" s="11" t="s">
        <v>18</v>
      </c>
      <c r="C26" s="12">
        <f t="shared" ref="C26:AB26" si="9">C9/C$16</f>
        <v>0.15157457017551393</v>
      </c>
      <c r="D26" s="12">
        <f t="shared" si="9"/>
        <v>0.15905367646748628</v>
      </c>
      <c r="E26" s="12">
        <f t="shared" si="9"/>
        <v>0.11365312415290532</v>
      </c>
      <c r="F26" s="12">
        <f t="shared" si="9"/>
        <v>7.611322999023315E-2</v>
      </c>
      <c r="G26" s="12">
        <f t="shared" si="9"/>
        <v>8.6559921625055478E-2</v>
      </c>
      <c r="H26" s="12">
        <f t="shared" si="9"/>
        <v>8.0987379467979639E-2</v>
      </c>
      <c r="I26" s="12">
        <f t="shared" si="9"/>
        <v>6.5008998895611847E-2</v>
      </c>
      <c r="J26" s="12">
        <f t="shared" si="9"/>
        <v>5.60406718422174E-2</v>
      </c>
      <c r="K26" s="12">
        <f t="shared" si="9"/>
        <v>4.2876404428280897E-2</v>
      </c>
      <c r="L26" s="12">
        <f t="shared" si="9"/>
        <v>4.1228262226250867E-2</v>
      </c>
      <c r="M26" s="12">
        <f t="shared" si="9"/>
        <v>4.0951664507381039E-2</v>
      </c>
      <c r="N26" s="12">
        <f t="shared" si="9"/>
        <v>3.5702231290128263E-2</v>
      </c>
      <c r="O26" s="12">
        <f t="shared" si="9"/>
        <v>3.8136700516858371E-2</v>
      </c>
      <c r="P26" s="12">
        <f t="shared" si="9"/>
        <v>4.007918565082199E-2</v>
      </c>
      <c r="Q26" s="12">
        <f t="shared" si="9"/>
        <v>4.3188016393525271E-2</v>
      </c>
      <c r="R26" s="12">
        <f t="shared" si="9"/>
        <v>3.2502904027052054E-2</v>
      </c>
      <c r="S26" s="12">
        <f t="shared" si="9"/>
        <v>3.5312093526194542E-2</v>
      </c>
      <c r="T26" s="12">
        <f t="shared" si="9"/>
        <v>4.0402879885960995E-2</v>
      </c>
      <c r="U26" s="12">
        <f t="shared" si="9"/>
        <v>3.7626217713601154E-2</v>
      </c>
      <c r="V26" s="12">
        <f t="shared" si="9"/>
        <v>3.4172298773340722E-2</v>
      </c>
      <c r="W26" s="12">
        <f t="shared" si="9"/>
        <v>3.7576030255054182E-2</v>
      </c>
      <c r="X26" s="12">
        <f t="shared" si="9"/>
        <v>3.788963304235303E-2</v>
      </c>
      <c r="Y26" s="12">
        <f t="shared" si="9"/>
        <v>3.656227594512005E-2</v>
      </c>
      <c r="Z26" s="12">
        <f t="shared" si="9"/>
        <v>3.4943803484671618E-2</v>
      </c>
      <c r="AA26" s="12">
        <f t="shared" si="9"/>
        <v>3.6973208345932873E-2</v>
      </c>
      <c r="AB26" s="12">
        <f t="shared" si="9"/>
        <v>3.6111165970415471E-2</v>
      </c>
      <c r="AC26" s="12">
        <f>AC9/AC$16</f>
        <v>3.8702857355951303E-2</v>
      </c>
      <c r="AD26" s="12">
        <f>AD9/AD$16</f>
        <v>4.0947505129025577E-2</v>
      </c>
      <c r="AE26" s="16"/>
      <c r="AF26" s="16"/>
      <c r="AG26" s="16"/>
      <c r="AH26" s="16"/>
      <c r="AI26" s="16"/>
      <c r="AJ26" s="16"/>
      <c r="AK26" s="16"/>
    </row>
    <row r="27" spans="1:37" x14ac:dyDescent="0.2">
      <c r="A27" s="86"/>
      <c r="B27" s="20" t="s">
        <v>11</v>
      </c>
      <c r="C27" s="17">
        <f t="shared" ref="C27:AB27" si="10">C10/C$16</f>
        <v>0.87810796956628701</v>
      </c>
      <c r="D27" s="17">
        <f t="shared" si="10"/>
        <v>0.8784242987578943</v>
      </c>
      <c r="E27" s="17">
        <f t="shared" si="10"/>
        <v>0.7513278928098196</v>
      </c>
      <c r="F27" s="17">
        <f t="shared" si="10"/>
        <v>0.76312386439901136</v>
      </c>
      <c r="G27" s="17">
        <f t="shared" si="10"/>
        <v>0.80541940290130165</v>
      </c>
      <c r="H27" s="17">
        <f t="shared" si="10"/>
        <v>0.79322153314272137</v>
      </c>
      <c r="I27" s="17">
        <f t="shared" si="10"/>
        <v>0.79958563893116674</v>
      </c>
      <c r="J27" s="17">
        <f t="shared" si="10"/>
        <v>0.76901000649938078</v>
      </c>
      <c r="K27" s="17">
        <f t="shared" si="10"/>
        <v>0.63105466372957908</v>
      </c>
      <c r="L27" s="17">
        <f t="shared" si="10"/>
        <v>0.7176973459403384</v>
      </c>
      <c r="M27" s="17">
        <f t="shared" si="10"/>
        <v>0.82094274874738205</v>
      </c>
      <c r="N27" s="17">
        <f t="shared" si="10"/>
        <v>0.68971566262142536</v>
      </c>
      <c r="O27" s="17">
        <f t="shared" si="10"/>
        <v>0.7310895883965276</v>
      </c>
      <c r="P27" s="17">
        <f t="shared" si="10"/>
        <v>0.74850840910094141</v>
      </c>
      <c r="Q27" s="17">
        <f t="shared" si="10"/>
        <v>0.80321636395104801</v>
      </c>
      <c r="R27" s="17">
        <f t="shared" si="10"/>
        <v>0.76571665898448249</v>
      </c>
      <c r="S27" s="17">
        <f t="shared" si="10"/>
        <v>0.77099520458855053</v>
      </c>
      <c r="T27" s="17">
        <f t="shared" si="10"/>
        <v>0.80409155039319979</v>
      </c>
      <c r="U27" s="17">
        <f t="shared" si="10"/>
        <v>0.82677971590318022</v>
      </c>
      <c r="V27" s="17">
        <f t="shared" si="10"/>
        <v>0.84800479007067575</v>
      </c>
      <c r="W27" s="17">
        <f t="shared" si="10"/>
        <v>0.8428995275831187</v>
      </c>
      <c r="X27" s="17">
        <f t="shared" si="10"/>
        <v>0.8096841713336127</v>
      </c>
      <c r="Y27" s="17">
        <f t="shared" si="10"/>
        <v>0.84836705323021877</v>
      </c>
      <c r="Z27" s="17">
        <f t="shared" si="10"/>
        <v>0.84585811034211844</v>
      </c>
      <c r="AA27" s="17">
        <f t="shared" si="10"/>
        <v>0.85217296643483509</v>
      </c>
      <c r="AB27" s="17">
        <f t="shared" si="10"/>
        <v>0.85482409046449415</v>
      </c>
      <c r="AC27" s="17">
        <f>AC10/AC$16</f>
        <v>0.85383138865178887</v>
      </c>
      <c r="AD27" s="17">
        <f>AD10/AD$16</f>
        <v>0.82318359187320633</v>
      </c>
      <c r="AE27" s="16"/>
      <c r="AF27" s="16"/>
      <c r="AG27" s="16"/>
      <c r="AH27" s="16"/>
      <c r="AI27" s="16"/>
      <c r="AJ27" s="16"/>
      <c r="AK27" s="16"/>
    </row>
    <row r="28" spans="1:37" x14ac:dyDescent="0.2">
      <c r="A28" s="87" t="s">
        <v>40</v>
      </c>
      <c r="B28" s="88"/>
      <c r="C28" s="12">
        <f t="shared" ref="C28:AA28" si="11">C14/C$16</f>
        <v>1.1865324958922552E-2</v>
      </c>
      <c r="D28" s="12">
        <f t="shared" si="11"/>
        <v>8.8629943006281551E-3</v>
      </c>
      <c r="E28" s="12">
        <f t="shared" si="11"/>
        <v>6.3038725179617892E-3</v>
      </c>
      <c r="F28" s="12">
        <f t="shared" si="11"/>
        <v>3.2378837399216829E-3</v>
      </c>
      <c r="G28" s="12">
        <f t="shared" si="11"/>
        <v>2.6992412529786044E-3</v>
      </c>
      <c r="H28" s="12">
        <f t="shared" si="11"/>
        <v>2.6625594979641657E-3</v>
      </c>
      <c r="I28" s="12">
        <f t="shared" si="11"/>
        <v>2.3036023359772873E-3</v>
      </c>
      <c r="J28" s="12">
        <f t="shared" si="11"/>
        <v>2.8153370831743353E-3</v>
      </c>
      <c r="K28" s="12">
        <f t="shared" si="11"/>
        <v>2.8050877651624199E-3</v>
      </c>
      <c r="L28" s="12">
        <f t="shared" si="11"/>
        <v>2.8887529336659012E-3</v>
      </c>
      <c r="M28" s="12">
        <f t="shared" si="11"/>
        <v>3.253788037093276E-3</v>
      </c>
      <c r="N28" s="12">
        <f t="shared" si="11"/>
        <v>2.8099241101024078E-3</v>
      </c>
      <c r="O28" s="12">
        <f t="shared" si="11"/>
        <v>2.0556293530203658E-3</v>
      </c>
      <c r="P28" s="12">
        <f t="shared" si="11"/>
        <v>1.9009010191295068E-3</v>
      </c>
      <c r="Q28" s="12">
        <f t="shared" si="11"/>
        <v>1.8689727833201429E-3</v>
      </c>
      <c r="R28" s="12">
        <f t="shared" si="11"/>
        <v>1.3783533541007929E-3</v>
      </c>
      <c r="S28" s="12">
        <f t="shared" si="11"/>
        <v>1.1902336587735658E-3</v>
      </c>
      <c r="T28" s="12">
        <f t="shared" si="11"/>
        <v>1.4334255109633449E-3</v>
      </c>
      <c r="U28" s="12">
        <f t="shared" si="11"/>
        <v>1.3729165058708646E-3</v>
      </c>
      <c r="V28" s="12">
        <f t="shared" si="11"/>
        <v>6.0005019071179106E-4</v>
      </c>
      <c r="W28" s="12">
        <f t="shared" si="11"/>
        <v>7.1732662130672282E-5</v>
      </c>
      <c r="X28" s="12">
        <f t="shared" si="11"/>
        <v>3.6900629679326044E-4</v>
      </c>
      <c r="Y28" s="12">
        <f t="shared" si="11"/>
        <v>4.3070743914408428E-4</v>
      </c>
      <c r="Z28" s="12">
        <f t="shared" si="11"/>
        <v>3.941652800788151E-4</v>
      </c>
      <c r="AA28" s="12">
        <f t="shared" si="11"/>
        <v>3.9383126700937406E-4</v>
      </c>
      <c r="AB28" s="12">
        <f>AB14/AB$16</f>
        <v>3.6380380788248514E-4</v>
      </c>
      <c r="AC28" s="12">
        <f>AC14/AC$16</f>
        <v>3.3717711794880299E-4</v>
      </c>
      <c r="AD28" s="12">
        <f>AD14/AD$16</f>
        <v>3.2245250140918184E-4</v>
      </c>
      <c r="AE28" s="16"/>
      <c r="AF28" s="16"/>
      <c r="AG28" s="16"/>
      <c r="AH28" s="16"/>
      <c r="AI28" s="16"/>
      <c r="AJ28" s="16"/>
      <c r="AK28" s="16"/>
    </row>
    <row r="29" spans="1:37" ht="15" customHeight="1" x14ac:dyDescent="0.2">
      <c r="A29" s="89" t="s">
        <v>0</v>
      </c>
      <c r="B29" s="89"/>
      <c r="C29" s="12">
        <f t="shared" ref="C29:AA29" si="12">C15/C$16</f>
        <v>9.8089697988819766E-2</v>
      </c>
      <c r="D29" s="12">
        <f t="shared" si="12"/>
        <v>9.6252307943262214E-2</v>
      </c>
      <c r="E29" s="12">
        <f t="shared" si="12"/>
        <v>0.22730462513032748</v>
      </c>
      <c r="F29" s="12">
        <f t="shared" si="12"/>
        <v>0.22382365833119625</v>
      </c>
      <c r="G29" s="12">
        <f t="shared" si="12"/>
        <v>0.18303304912210874</v>
      </c>
      <c r="H29" s="12">
        <f t="shared" si="12"/>
        <v>0.19248308250657445</v>
      </c>
      <c r="I29" s="12">
        <f t="shared" si="12"/>
        <v>0.18702521127529528</v>
      </c>
      <c r="J29" s="12">
        <f t="shared" si="12"/>
        <v>0.21578808289189239</v>
      </c>
      <c r="K29" s="12">
        <f t="shared" si="12"/>
        <v>0.3568487859511027</v>
      </c>
      <c r="L29" s="12">
        <f t="shared" si="12"/>
        <v>0.2698755736889813</v>
      </c>
      <c r="M29" s="12">
        <f t="shared" si="12"/>
        <v>0.15957910183005261</v>
      </c>
      <c r="N29" s="12">
        <f t="shared" si="12"/>
        <v>0.30118594992538145</v>
      </c>
      <c r="O29" s="12">
        <f t="shared" si="12"/>
        <v>0.26050384275328525</v>
      </c>
      <c r="P29" s="12">
        <f t="shared" si="12"/>
        <v>0.24294270612746302</v>
      </c>
      <c r="Q29" s="12">
        <f t="shared" si="12"/>
        <v>0.18785213900553344</v>
      </c>
      <c r="R29" s="12">
        <f t="shared" si="12"/>
        <v>0.22571938743797409</v>
      </c>
      <c r="S29" s="12">
        <f t="shared" si="12"/>
        <v>0.22084240961589693</v>
      </c>
      <c r="T29" s="12">
        <f t="shared" si="12"/>
        <v>0.18576208645924683</v>
      </c>
      <c r="U29" s="12">
        <f t="shared" si="12"/>
        <v>0.16181622633784909</v>
      </c>
      <c r="V29" s="12">
        <f t="shared" si="12"/>
        <v>0.14262685099772329</v>
      </c>
      <c r="W29" s="12">
        <f t="shared" si="12"/>
        <v>0.14941319286748134</v>
      </c>
      <c r="X29" s="12">
        <f t="shared" si="12"/>
        <v>0.18372732096857505</v>
      </c>
      <c r="Y29" s="12">
        <f t="shared" si="12"/>
        <v>0.1447568547741527</v>
      </c>
      <c r="Z29" s="12">
        <f t="shared" si="12"/>
        <v>0.13982532348621068</v>
      </c>
      <c r="AA29" s="12">
        <f t="shared" si="12"/>
        <v>0.14111448442697308</v>
      </c>
      <c r="AB29" s="12">
        <f>AB15/AB$16</f>
        <v>0.13819503418196633</v>
      </c>
      <c r="AC29" s="12">
        <f>AC15/AC$16</f>
        <v>0.13940176181518343</v>
      </c>
      <c r="AD29" s="12">
        <f>AD15/AD$16</f>
        <v>0.17101473969514122</v>
      </c>
      <c r="AE29" s="16"/>
      <c r="AF29" s="16"/>
      <c r="AG29" s="16"/>
      <c r="AH29" s="16"/>
      <c r="AI29" s="16"/>
      <c r="AJ29" s="16"/>
      <c r="AK29" s="16"/>
    </row>
    <row r="30" spans="1:37" ht="15.75" x14ac:dyDescent="0.2">
      <c r="A30" s="90" t="s">
        <v>12</v>
      </c>
      <c r="B30" s="90"/>
      <c r="C30" s="21">
        <f t="shared" ref="C30:AB30" si="13">C16/C$16</f>
        <v>1</v>
      </c>
      <c r="D30" s="21">
        <f t="shared" si="13"/>
        <v>1</v>
      </c>
      <c r="E30" s="21">
        <f t="shared" si="13"/>
        <v>1</v>
      </c>
      <c r="F30" s="21">
        <f t="shared" si="13"/>
        <v>1</v>
      </c>
      <c r="G30" s="21">
        <f t="shared" si="13"/>
        <v>1</v>
      </c>
      <c r="H30" s="21">
        <f t="shared" si="13"/>
        <v>1</v>
      </c>
      <c r="I30" s="21">
        <f t="shared" si="13"/>
        <v>1</v>
      </c>
      <c r="J30" s="21">
        <f t="shared" si="13"/>
        <v>1</v>
      </c>
      <c r="K30" s="21">
        <f t="shared" si="13"/>
        <v>1</v>
      </c>
      <c r="L30" s="21">
        <f t="shared" si="13"/>
        <v>1</v>
      </c>
      <c r="M30" s="21">
        <f t="shared" si="13"/>
        <v>1</v>
      </c>
      <c r="N30" s="21">
        <f t="shared" si="13"/>
        <v>1</v>
      </c>
      <c r="O30" s="21">
        <f t="shared" si="13"/>
        <v>1</v>
      </c>
      <c r="P30" s="21">
        <f t="shared" si="13"/>
        <v>1</v>
      </c>
      <c r="Q30" s="21">
        <f t="shared" si="13"/>
        <v>1</v>
      </c>
      <c r="R30" s="21">
        <f t="shared" si="13"/>
        <v>1</v>
      </c>
      <c r="S30" s="21">
        <f t="shared" si="13"/>
        <v>1</v>
      </c>
      <c r="T30" s="21">
        <f t="shared" si="13"/>
        <v>1</v>
      </c>
      <c r="U30" s="21">
        <f t="shared" si="13"/>
        <v>1</v>
      </c>
      <c r="V30" s="21">
        <f t="shared" si="13"/>
        <v>1</v>
      </c>
      <c r="W30" s="21">
        <f t="shared" si="13"/>
        <v>1</v>
      </c>
      <c r="X30" s="21">
        <f t="shared" si="13"/>
        <v>1</v>
      </c>
      <c r="Y30" s="21">
        <f t="shared" si="13"/>
        <v>1</v>
      </c>
      <c r="Z30" s="21">
        <f t="shared" si="13"/>
        <v>1</v>
      </c>
      <c r="AA30" s="21">
        <f t="shared" si="13"/>
        <v>1</v>
      </c>
      <c r="AB30" s="21">
        <f t="shared" si="13"/>
        <v>1</v>
      </c>
      <c r="AC30" s="21">
        <f>AC16/AC$16</f>
        <v>1</v>
      </c>
      <c r="AD30" s="21">
        <f>AD16/AD$16</f>
        <v>1</v>
      </c>
      <c r="AE30" s="16"/>
      <c r="AF30" s="16"/>
      <c r="AG30" s="16"/>
      <c r="AH30" s="16"/>
      <c r="AI30" s="16"/>
      <c r="AJ30" s="16"/>
      <c r="AK30" s="16"/>
    </row>
    <row r="31" spans="1:37" x14ac:dyDescent="0.2">
      <c r="A31" s="13"/>
      <c r="B31" s="1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x14ac:dyDescent="0.2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</sheetData>
  <mergeCells count="18">
    <mergeCell ref="AE3:AK3"/>
    <mergeCell ref="C21:AD21"/>
    <mergeCell ref="AM5:AM16"/>
    <mergeCell ref="AM3:AM4"/>
    <mergeCell ref="A23:A27"/>
    <mergeCell ref="A28:B28"/>
    <mergeCell ref="A29:B29"/>
    <mergeCell ref="A30:B30"/>
    <mergeCell ref="A11:A13"/>
    <mergeCell ref="A14:B14"/>
    <mergeCell ref="A15:B15"/>
    <mergeCell ref="A16:B16"/>
    <mergeCell ref="A21:A22"/>
    <mergeCell ref="B21:B22"/>
    <mergeCell ref="A3:A4"/>
    <mergeCell ref="B3:B4"/>
    <mergeCell ref="A5:A10"/>
    <mergeCell ref="C3:AD3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opLeftCell="B1" zoomScale="80" zoomScaleNormal="80" workbookViewId="0">
      <selection activeCell="B48" sqref="B48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0" width="10.85546875" customWidth="1"/>
    <col min="31" max="35" width="10.7109375" customWidth="1"/>
  </cols>
  <sheetData>
    <row r="1" spans="1:38" ht="15.75" x14ac:dyDescent="0.25">
      <c r="A1" s="1" t="s">
        <v>19</v>
      </c>
    </row>
    <row r="2" spans="1:38" x14ac:dyDescent="0.2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8" ht="14.1" customHeight="1" x14ac:dyDescent="0.2">
      <c r="A3" s="75" t="s">
        <v>1</v>
      </c>
      <c r="B3" s="75" t="s">
        <v>2</v>
      </c>
      <c r="C3" s="78" t="s">
        <v>21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78" t="s">
        <v>5</v>
      </c>
      <c r="AF3" s="79"/>
      <c r="AG3" s="79"/>
      <c r="AH3" s="79"/>
      <c r="AI3" s="79"/>
      <c r="AJ3" s="79"/>
      <c r="AK3" s="79"/>
      <c r="AL3" s="80"/>
    </row>
    <row r="4" spans="1:38" ht="24" x14ac:dyDescent="0.2">
      <c r="A4" s="75"/>
      <c r="B4" s="75"/>
      <c r="C4" s="39">
        <v>1990</v>
      </c>
      <c r="D4" s="39">
        <v>1991</v>
      </c>
      <c r="E4" s="39">
        <v>1992</v>
      </c>
      <c r="F4" s="39">
        <v>1993</v>
      </c>
      <c r="G4" s="39">
        <v>1994</v>
      </c>
      <c r="H4" s="39">
        <v>1995</v>
      </c>
      <c r="I4" s="39">
        <v>1996</v>
      </c>
      <c r="J4" s="39">
        <v>1997</v>
      </c>
      <c r="K4" s="39">
        <v>1998</v>
      </c>
      <c r="L4" s="39">
        <v>1999</v>
      </c>
      <c r="M4" s="39">
        <v>2000</v>
      </c>
      <c r="N4" s="39">
        <v>2001</v>
      </c>
      <c r="O4" s="39">
        <v>2002</v>
      </c>
      <c r="P4" s="39">
        <v>2003</v>
      </c>
      <c r="Q4" s="39">
        <v>2004</v>
      </c>
      <c r="R4" s="39">
        <v>2005</v>
      </c>
      <c r="S4" s="39">
        <v>2006</v>
      </c>
      <c r="T4" s="39">
        <v>2007</v>
      </c>
      <c r="U4" s="39">
        <v>2008</v>
      </c>
      <c r="V4" s="39">
        <v>2009</v>
      </c>
      <c r="W4" s="39">
        <v>2010</v>
      </c>
      <c r="X4" s="39">
        <v>2011</v>
      </c>
      <c r="Y4" s="39">
        <v>2012</v>
      </c>
      <c r="Z4" s="39">
        <v>2013</v>
      </c>
      <c r="AA4" s="39">
        <v>2014</v>
      </c>
      <c r="AB4" s="39">
        <v>2015</v>
      </c>
      <c r="AC4" s="39">
        <v>2016</v>
      </c>
      <c r="AD4" s="142">
        <v>2017</v>
      </c>
      <c r="AE4" s="119" t="s">
        <v>56</v>
      </c>
      <c r="AF4" s="40" t="s">
        <v>50</v>
      </c>
      <c r="AG4" s="40" t="s">
        <v>51</v>
      </c>
      <c r="AH4" s="40" t="s">
        <v>23</v>
      </c>
      <c r="AI4" s="40" t="s">
        <v>24</v>
      </c>
      <c r="AJ4" s="40" t="s">
        <v>25</v>
      </c>
      <c r="AK4" s="40" t="s">
        <v>52</v>
      </c>
      <c r="AL4" s="118" t="s">
        <v>57</v>
      </c>
    </row>
    <row r="5" spans="1:38" x14ac:dyDescent="0.2">
      <c r="A5" s="96" t="s">
        <v>3</v>
      </c>
      <c r="B5" s="9" t="s">
        <v>9</v>
      </c>
      <c r="C5" s="23">
        <v>0.25451000000000001</v>
      </c>
      <c r="D5" s="23">
        <v>0.22217999999999999</v>
      </c>
      <c r="E5" s="23">
        <v>0.15881999999999999</v>
      </c>
      <c r="F5" s="23">
        <v>0.14416999999999999</v>
      </c>
      <c r="G5" s="23">
        <v>9.6119999999999997E-2</v>
      </c>
      <c r="H5" s="23">
        <v>7.1730000000000002E-2</v>
      </c>
      <c r="I5" s="23">
        <v>6.3259999999999997E-2</v>
      </c>
      <c r="J5" s="23">
        <v>5.5530000000000003E-2</v>
      </c>
      <c r="K5" s="23">
        <v>5.5980000000000002E-2</v>
      </c>
      <c r="L5" s="23">
        <v>5.3420000000000002E-2</v>
      </c>
      <c r="M5" s="23">
        <v>4.546E-2</v>
      </c>
      <c r="N5" s="23">
        <v>5.679E-2</v>
      </c>
      <c r="O5" s="23">
        <v>6.2700000000000006E-2</v>
      </c>
      <c r="P5" s="23">
        <v>7.3010000000000005E-2</v>
      </c>
      <c r="Q5" s="23">
        <v>8.2479999999999998E-2</v>
      </c>
      <c r="R5" s="23">
        <v>0.24598</v>
      </c>
      <c r="S5" s="23">
        <v>0.13482</v>
      </c>
      <c r="T5" s="23">
        <v>0.19892000000000001</v>
      </c>
      <c r="U5" s="23">
        <v>8.702E-2</v>
      </c>
      <c r="V5" s="23">
        <v>3.8580000000000003E-2</v>
      </c>
      <c r="W5" s="23">
        <v>3.3660000000000002E-2</v>
      </c>
      <c r="X5" s="23">
        <v>3.2660000000000002E-2</v>
      </c>
      <c r="Y5" s="23">
        <v>2.921E-2</v>
      </c>
      <c r="Z5" s="23">
        <v>5.5620000000000003E-2</v>
      </c>
      <c r="AA5" s="23">
        <v>2.9159999999999998E-2</v>
      </c>
      <c r="AB5" s="23">
        <v>2.4539999999999999E-2</v>
      </c>
      <c r="AC5" s="23">
        <v>2.7099999999999999E-2</v>
      </c>
      <c r="AD5" s="130">
        <v>4.727E-2</v>
      </c>
      <c r="AE5" s="139">
        <f>(AD5-AC5)/AC5</f>
        <v>0.74428044280442807</v>
      </c>
      <c r="AF5" s="32">
        <f>(AC5-AB5)/AB5</f>
        <v>0.10431947840260798</v>
      </c>
      <c r="AG5" s="12">
        <f>(AC5-AA5)/AA5</f>
        <v>-7.064471879286692E-2</v>
      </c>
      <c r="AH5" s="12">
        <f>(Z5-$C5)/$C5</f>
        <v>-0.78146241797964722</v>
      </c>
      <c r="AI5" s="12">
        <f>(AA5-$C5)/$C5</f>
        <v>-0.88542689874661118</v>
      </c>
      <c r="AJ5" s="12">
        <f>(AB5-$C5)/$C5</f>
        <v>-0.90357942713449368</v>
      </c>
      <c r="AK5" s="12">
        <f>(AC5-$C5)/$C5</f>
        <v>-0.89352088326588341</v>
      </c>
      <c r="AL5" s="143">
        <f>(AD5-C5)/C5</f>
        <v>-0.81427055911359081</v>
      </c>
    </row>
    <row r="6" spans="1:38" ht="22.5" x14ac:dyDescent="0.2">
      <c r="A6" s="97"/>
      <c r="B6" s="9" t="s">
        <v>10</v>
      </c>
      <c r="C6" s="23">
        <v>5.0000000000000002E-5</v>
      </c>
      <c r="D6" s="23">
        <v>5.0000000000000002E-5</v>
      </c>
      <c r="E6" s="23">
        <v>2.0000000000000002E-5</v>
      </c>
      <c r="F6" s="23">
        <v>4.0000000000000003E-5</v>
      </c>
      <c r="G6" s="23">
        <v>3.0000000000000001E-5</v>
      </c>
      <c r="H6" s="23">
        <v>3.0000000000000001E-5</v>
      </c>
      <c r="I6" s="23">
        <v>5.0000000000000002E-5</v>
      </c>
      <c r="J6" s="23">
        <v>6.0000000000000002E-5</v>
      </c>
      <c r="K6" s="23">
        <v>7.9999999999999993E-5</v>
      </c>
      <c r="L6" s="23">
        <v>5.0000000000000002E-5</v>
      </c>
      <c r="M6" s="23">
        <v>7.0000000000000007E-5</v>
      </c>
      <c r="N6" s="23">
        <v>7.9999999999999993E-5</v>
      </c>
      <c r="O6" s="23">
        <v>7.9999999999999993E-5</v>
      </c>
      <c r="P6" s="23">
        <v>7.9999999999999993E-5</v>
      </c>
      <c r="Q6" s="23">
        <v>9.0000000000000006E-5</v>
      </c>
      <c r="R6" s="23">
        <v>1E-4</v>
      </c>
      <c r="S6" s="23">
        <v>9.0000000000000006E-5</v>
      </c>
      <c r="T6" s="23">
        <v>7.9999999999999993E-5</v>
      </c>
      <c r="U6" s="23">
        <v>1E-4</v>
      </c>
      <c r="V6" s="23">
        <v>9.0000000000000006E-5</v>
      </c>
      <c r="W6" s="23">
        <v>9.0000000000000006E-5</v>
      </c>
      <c r="X6" s="23">
        <v>9.0000000000000006E-5</v>
      </c>
      <c r="Y6" s="23">
        <v>7.9999999999999993E-5</v>
      </c>
      <c r="Z6" s="23">
        <v>9.0000000000000006E-5</v>
      </c>
      <c r="AA6" s="23">
        <v>9.0000000000000006E-5</v>
      </c>
      <c r="AB6" s="23">
        <v>9.0000000000000006E-5</v>
      </c>
      <c r="AC6" s="23">
        <v>1E-4</v>
      </c>
      <c r="AD6" s="130">
        <v>9.0000000000000006E-5</v>
      </c>
      <c r="AE6" s="139">
        <f t="shared" ref="AE6:AE15" si="0">(AD6-AC6)/AC6</f>
        <v>-9.9999999999999992E-2</v>
      </c>
      <c r="AF6" s="32">
        <f>(AC6-AB6)/AB6</f>
        <v>0.11111111111111109</v>
      </c>
      <c r="AG6" s="12">
        <f>(AC6-AA6)/AA6</f>
        <v>0.11111111111111109</v>
      </c>
      <c r="AH6" s="12">
        <f>(Z6-$C6)/$C6</f>
        <v>0.8</v>
      </c>
      <c r="AI6" s="12">
        <f>(AA6-$C6)/$C6</f>
        <v>0.8</v>
      </c>
      <c r="AJ6" s="12">
        <f>(AB6-$C6)/$C6</f>
        <v>0.8</v>
      </c>
      <c r="AK6" s="12">
        <f>(AC6-$C6)/$C6</f>
        <v>1</v>
      </c>
      <c r="AL6" s="143">
        <f t="shared" ref="AL6:AL14" si="1">(AD6-C6)/C6</f>
        <v>0.8</v>
      </c>
    </row>
    <row r="7" spans="1:38" ht="26.65" customHeight="1" x14ac:dyDescent="0.2">
      <c r="A7" s="97"/>
      <c r="B7" s="9" t="s">
        <v>16</v>
      </c>
      <c r="C7" s="23">
        <v>0.20605000000000001</v>
      </c>
      <c r="D7" s="23">
        <v>0.29022999999999999</v>
      </c>
      <c r="E7" s="23">
        <v>0.26906000000000002</v>
      </c>
      <c r="F7" s="23">
        <v>0.19260999999999998</v>
      </c>
      <c r="G7" s="23">
        <v>0.15644000000000002</v>
      </c>
      <c r="H7" s="23">
        <v>9.486E-2</v>
      </c>
      <c r="I7" s="23">
        <v>9.4329999999999997E-2</v>
      </c>
      <c r="J7" s="23">
        <v>8.3139999999999992E-2</v>
      </c>
      <c r="K7" s="23">
        <v>8.9639999999999997E-2</v>
      </c>
      <c r="L7" s="23">
        <v>7.8809999999999991E-2</v>
      </c>
      <c r="M7" s="23">
        <v>6.3460000000000003E-2</v>
      </c>
      <c r="N7" s="23">
        <v>5.9650000000000009E-2</v>
      </c>
      <c r="O7" s="23">
        <v>0.19192999999999999</v>
      </c>
      <c r="P7" s="23">
        <v>8.3220000000000002E-2</v>
      </c>
      <c r="Q7" s="23">
        <v>8.2580000000000001E-2</v>
      </c>
      <c r="R7" s="23">
        <v>8.251E-2</v>
      </c>
      <c r="S7" s="23">
        <v>7.2739999999999999E-2</v>
      </c>
      <c r="T7" s="23">
        <v>6.6089999999999996E-2</v>
      </c>
      <c r="U7" s="23">
        <v>5.6980000000000003E-2</v>
      </c>
      <c r="V7" s="23">
        <v>4.5519999999999998E-2</v>
      </c>
      <c r="W7" s="23">
        <v>5.2900000000000003E-2</v>
      </c>
      <c r="X7" s="23">
        <v>5.833E-2</v>
      </c>
      <c r="Y7" s="23">
        <v>5.8770000000000003E-2</v>
      </c>
      <c r="Z7" s="23">
        <v>5.3239999999999996E-2</v>
      </c>
      <c r="AA7" s="23">
        <v>5.5230000000000001E-2</v>
      </c>
      <c r="AB7" s="23">
        <v>5.0709999999999998E-2</v>
      </c>
      <c r="AC7" s="23">
        <v>5.3839999999999999E-2</v>
      </c>
      <c r="AD7" s="130">
        <v>8.4620000000000001E-2</v>
      </c>
      <c r="AE7" s="139">
        <f t="shared" si="0"/>
        <v>0.57169390787518581</v>
      </c>
      <c r="AF7" s="32">
        <f>(AC7-AB7)/AB7</f>
        <v>6.1723525931768899E-2</v>
      </c>
      <c r="AG7" s="12">
        <f>(AC7-AA7)/AA7</f>
        <v>-2.5167481441245743E-2</v>
      </c>
      <c r="AH7" s="12">
        <f>(Z7-$C7)/$C7</f>
        <v>-0.7416161125940306</v>
      </c>
      <c r="AI7" s="12">
        <f>(AA7-$C7)/$C7</f>
        <v>-0.73195826255763163</v>
      </c>
      <c r="AJ7" s="12">
        <f>(AB7-$C7)/$C7</f>
        <v>-0.75389468575588447</v>
      </c>
      <c r="AK7" s="12">
        <f>(AC7-$C7)/$C7</f>
        <v>-0.73870419801019171</v>
      </c>
      <c r="AL7" s="143">
        <f t="shared" si="1"/>
        <v>-0.58932297985925752</v>
      </c>
    </row>
    <row r="8" spans="1:38" x14ac:dyDescent="0.2">
      <c r="A8" s="97"/>
      <c r="B8" s="8" t="s">
        <v>17</v>
      </c>
      <c r="C8" s="23">
        <v>5.0962899999999998</v>
      </c>
      <c r="D8" s="23">
        <v>5.3147500000000001</v>
      </c>
      <c r="E8" s="23">
        <v>2.3163</v>
      </c>
      <c r="F8" s="23">
        <v>2.8363299999999998</v>
      </c>
      <c r="G8" s="23">
        <v>2.5450400000000002</v>
      </c>
      <c r="H8" s="23">
        <v>2.4558900000000001</v>
      </c>
      <c r="I8" s="23">
        <v>2.8020700000000001</v>
      </c>
      <c r="J8" s="23">
        <v>2.8871799999999999</v>
      </c>
      <c r="K8" s="23">
        <v>2.7808600000000001</v>
      </c>
      <c r="L8" s="23">
        <v>2.9037799999999998</v>
      </c>
      <c r="M8" s="23">
        <v>2.9074900000000001</v>
      </c>
      <c r="N8" s="23">
        <v>2.96909</v>
      </c>
      <c r="O8" s="23">
        <v>2.9850400000000001</v>
      </c>
      <c r="P8" s="23">
        <v>3.07084</v>
      </c>
      <c r="Q8" s="23">
        <v>3.08745</v>
      </c>
      <c r="R8" s="23">
        <v>3.1603500000000002</v>
      </c>
      <c r="S8" s="23">
        <v>3.3616700000000002</v>
      </c>
      <c r="T8" s="23">
        <v>3.2901199999999999</v>
      </c>
      <c r="U8" s="23">
        <v>3.41648</v>
      </c>
      <c r="V8" s="23">
        <v>3.43079</v>
      </c>
      <c r="W8" s="23">
        <v>3.52766</v>
      </c>
      <c r="X8" s="23">
        <v>3.4697100000000001</v>
      </c>
      <c r="Y8" s="23">
        <v>3.4703599999999999</v>
      </c>
      <c r="Z8" s="23">
        <v>3.39419</v>
      </c>
      <c r="AA8" s="23">
        <v>3.12954</v>
      </c>
      <c r="AB8" s="23">
        <v>2.87981</v>
      </c>
      <c r="AC8" s="23">
        <v>2.8891200000000001</v>
      </c>
      <c r="AD8" s="130">
        <v>2.8984000000000001</v>
      </c>
      <c r="AE8" s="139">
        <f t="shared" si="0"/>
        <v>3.2120507282494166E-3</v>
      </c>
      <c r="AF8" s="32">
        <f>(AC8-AB8)/AB8</f>
        <v>3.2328521673305362E-3</v>
      </c>
      <c r="AG8" s="12">
        <f>(AC8-AA8)/AA8</f>
        <v>-7.6822791848003169E-2</v>
      </c>
      <c r="AH8" s="12">
        <f>(Z8-$C8)/$C8</f>
        <v>-0.33398805797943204</v>
      </c>
      <c r="AI8" s="12">
        <f>(AA8-$C8)/$C8</f>
        <v>-0.38591799132309973</v>
      </c>
      <c r="AJ8" s="12">
        <f>(AB8-$C8)/$C8</f>
        <v>-0.43492030477072535</v>
      </c>
      <c r="AK8" s="12">
        <f>(AC8-$C8)/$C8</f>
        <v>-0.43309348565328892</v>
      </c>
      <c r="AL8" s="143">
        <f t="shared" si="1"/>
        <v>-0.43127255317103219</v>
      </c>
    </row>
    <row r="9" spans="1:38" ht="24.75" customHeight="1" x14ac:dyDescent="0.2">
      <c r="A9" s="97"/>
      <c r="B9" s="9" t="s">
        <v>18</v>
      </c>
      <c r="C9" s="23">
        <v>1.0435099999999999</v>
      </c>
      <c r="D9" s="23">
        <v>1.1684800000000002</v>
      </c>
      <c r="E9" s="23">
        <v>0.54448000000000008</v>
      </c>
      <c r="F9" s="23">
        <v>0.43981000000000003</v>
      </c>
      <c r="G9" s="23">
        <v>0.43665999999999999</v>
      </c>
      <c r="H9" s="23">
        <v>0.41145999999999999</v>
      </c>
      <c r="I9" s="23">
        <v>0.35048999999999997</v>
      </c>
      <c r="J9" s="23">
        <v>0.31061</v>
      </c>
      <c r="K9" s="23">
        <v>0.29154000000000002</v>
      </c>
      <c r="L9" s="23">
        <v>0.24319000000000002</v>
      </c>
      <c r="M9" s="23">
        <v>0.20500000000000002</v>
      </c>
      <c r="N9" s="23">
        <v>0.22042</v>
      </c>
      <c r="O9" s="23">
        <v>0.23086999999999999</v>
      </c>
      <c r="P9" s="23">
        <v>0.23981000000000002</v>
      </c>
      <c r="Q9" s="23">
        <v>0.24595999999999998</v>
      </c>
      <c r="R9" s="23">
        <v>0.19653999999999999</v>
      </c>
      <c r="S9" s="23">
        <v>0.22328000000000001</v>
      </c>
      <c r="T9" s="23">
        <v>0.24035000000000001</v>
      </c>
      <c r="U9" s="23">
        <v>0.22246000000000002</v>
      </c>
      <c r="V9" s="23">
        <v>0.19647000000000001</v>
      </c>
      <c r="W9" s="23">
        <v>0.21975999999999998</v>
      </c>
      <c r="X9" s="23">
        <v>0.22648000000000001</v>
      </c>
      <c r="Y9" s="23">
        <v>0.20949000000000001</v>
      </c>
      <c r="Z9" s="23">
        <v>0.19493999999999997</v>
      </c>
      <c r="AA9" s="23">
        <v>0.19078000000000001</v>
      </c>
      <c r="AB9" s="23">
        <v>0.17326</v>
      </c>
      <c r="AC9" s="23">
        <v>0.18628000000000003</v>
      </c>
      <c r="AD9" s="130">
        <v>0.20621</v>
      </c>
      <c r="AE9" s="139">
        <f t="shared" si="0"/>
        <v>0.10698947820485276</v>
      </c>
      <c r="AF9" s="32">
        <f>(AC9-AB9)/AB9</f>
        <v>7.5147177652083758E-2</v>
      </c>
      <c r="AG9" s="12">
        <f>(AC9-AA9)/AA9</f>
        <v>-2.3587378131879527E-2</v>
      </c>
      <c r="AH9" s="12">
        <f>(Z9-$C9)/$C9</f>
        <v>-0.81318818219279165</v>
      </c>
      <c r="AI9" s="12">
        <f>(AA9-$C9)/$C9</f>
        <v>-0.81717472760203547</v>
      </c>
      <c r="AJ9" s="12">
        <f>(AB9-$C9)/$C9</f>
        <v>-0.83396421692173528</v>
      </c>
      <c r="AK9" s="12">
        <f>(AC9-$C9)/$C9</f>
        <v>-0.82148709643415008</v>
      </c>
      <c r="AL9" s="143">
        <f t="shared" si="1"/>
        <v>-0.80238809402880662</v>
      </c>
    </row>
    <row r="10" spans="1:38" ht="15" x14ac:dyDescent="0.2">
      <c r="A10" s="98"/>
      <c r="B10" s="10" t="s">
        <v>11</v>
      </c>
      <c r="C10" s="24">
        <f>SUM(C5:C9)</f>
        <v>6.6004100000000001</v>
      </c>
      <c r="D10" s="24">
        <f t="shared" ref="D10:AB10" si="2">SUM(D5:D9)</f>
        <v>6.9956899999999997</v>
      </c>
      <c r="E10" s="24">
        <f t="shared" si="2"/>
        <v>3.2886800000000003</v>
      </c>
      <c r="F10" s="24">
        <f t="shared" si="2"/>
        <v>3.6129599999999997</v>
      </c>
      <c r="G10" s="24">
        <f t="shared" si="2"/>
        <v>3.2342900000000001</v>
      </c>
      <c r="H10" s="24">
        <f t="shared" si="2"/>
        <v>3.0339700000000001</v>
      </c>
      <c r="I10" s="24">
        <f t="shared" si="2"/>
        <v>3.3102</v>
      </c>
      <c r="J10" s="24">
        <f t="shared" si="2"/>
        <v>3.3365199999999997</v>
      </c>
      <c r="K10" s="24">
        <f t="shared" si="2"/>
        <v>3.2181000000000002</v>
      </c>
      <c r="L10" s="24">
        <f t="shared" si="2"/>
        <v>3.2792500000000002</v>
      </c>
      <c r="M10" s="24">
        <f t="shared" si="2"/>
        <v>3.2214800000000001</v>
      </c>
      <c r="N10" s="24">
        <f t="shared" si="2"/>
        <v>3.3060299999999998</v>
      </c>
      <c r="O10" s="24">
        <f t="shared" si="2"/>
        <v>3.4706199999999998</v>
      </c>
      <c r="P10" s="24">
        <f t="shared" si="2"/>
        <v>3.4669599999999998</v>
      </c>
      <c r="Q10" s="24">
        <f t="shared" si="2"/>
        <v>3.4985600000000003</v>
      </c>
      <c r="R10" s="24">
        <f t="shared" si="2"/>
        <v>3.6854800000000005</v>
      </c>
      <c r="S10" s="24">
        <f t="shared" si="2"/>
        <v>3.7926000000000002</v>
      </c>
      <c r="T10" s="24">
        <f t="shared" si="2"/>
        <v>3.7955599999999996</v>
      </c>
      <c r="U10" s="24">
        <f t="shared" si="2"/>
        <v>3.7830399999999997</v>
      </c>
      <c r="V10" s="24">
        <f t="shared" si="2"/>
        <v>3.7114500000000001</v>
      </c>
      <c r="W10" s="24">
        <f t="shared" si="2"/>
        <v>3.8340700000000001</v>
      </c>
      <c r="X10" s="24">
        <f t="shared" si="2"/>
        <v>3.7872699999999999</v>
      </c>
      <c r="Y10" s="24">
        <f t="shared" si="2"/>
        <v>3.7679100000000001</v>
      </c>
      <c r="Z10" s="24">
        <f t="shared" si="2"/>
        <v>3.69808</v>
      </c>
      <c r="AA10" s="24">
        <f t="shared" si="2"/>
        <v>3.4048000000000003</v>
      </c>
      <c r="AB10" s="24">
        <f t="shared" si="2"/>
        <v>3.1284100000000001</v>
      </c>
      <c r="AC10" s="24">
        <f>SUM(AC5:AC9)</f>
        <v>3.1564399999999999</v>
      </c>
      <c r="AD10" s="136">
        <f>SUM(AD5:AD9)</f>
        <v>3.2365900000000001</v>
      </c>
      <c r="AE10" s="138">
        <f t="shared" si="0"/>
        <v>2.539253082586717E-2</v>
      </c>
      <c r="AF10" s="33">
        <f>(AC10-AB10)/AB10</f>
        <v>8.9598230410974835E-3</v>
      </c>
      <c r="AG10" s="22">
        <f>(AC10-AA10)/AA10</f>
        <v>-7.2944078947368526E-2</v>
      </c>
      <c r="AH10" s="22">
        <f>(Z10-$C10)/$C10</f>
        <v>-0.43971965377908345</v>
      </c>
      <c r="AI10" s="22">
        <f>(AA10-$C10)/$C10</f>
        <v>-0.48415325714614693</v>
      </c>
      <c r="AJ10" s="22">
        <f>(AB10-$C10)/$C10</f>
        <v>-0.52602792856807379</v>
      </c>
      <c r="AK10" s="22">
        <f>(AC10-$C10)/$C10</f>
        <v>-0.5217812226816213</v>
      </c>
      <c r="AL10" s="144">
        <f t="shared" si="1"/>
        <v>-0.50963803763705584</v>
      </c>
    </row>
    <row r="11" spans="1:38" ht="20.45" customHeight="1" x14ac:dyDescent="0.2">
      <c r="A11" s="91" t="s">
        <v>14</v>
      </c>
      <c r="B11" s="8" t="s">
        <v>6</v>
      </c>
      <c r="C11" s="23">
        <v>1.023E-2</v>
      </c>
      <c r="D11" s="23">
        <v>1.325E-2</v>
      </c>
      <c r="E11" s="23">
        <v>7.43E-3</v>
      </c>
      <c r="F11" s="23">
        <v>6.0800000000000003E-3</v>
      </c>
      <c r="G11" s="23">
        <v>5.0899999999999999E-3</v>
      </c>
      <c r="H11" s="23">
        <v>5.8799999999999998E-3</v>
      </c>
      <c r="I11" s="23">
        <v>6.0899999999999999E-3</v>
      </c>
      <c r="J11" s="23">
        <v>8.9899999999999997E-3</v>
      </c>
      <c r="K11" s="23">
        <v>9.6900000000000007E-3</v>
      </c>
      <c r="L11" s="23">
        <v>1.0389999999999998E-2</v>
      </c>
      <c r="M11" s="23">
        <v>5.6899999999999997E-3</v>
      </c>
      <c r="N11" s="23">
        <v>6.2400000000000008E-3</v>
      </c>
      <c r="O11" s="23">
        <v>6.5599999999999999E-3</v>
      </c>
      <c r="P11" s="23">
        <v>6.8400000000000006E-3</v>
      </c>
      <c r="Q11" s="23">
        <v>8.9000000000000017E-3</v>
      </c>
      <c r="R11" s="23">
        <v>1.009E-2</v>
      </c>
      <c r="S11" s="23">
        <v>1.013E-2</v>
      </c>
      <c r="T11" s="23">
        <v>1.7199999999999997E-2</v>
      </c>
      <c r="U11" s="23">
        <v>1.7569999999999999E-2</v>
      </c>
      <c r="V11" s="23">
        <v>1.3099999999999999E-2</v>
      </c>
      <c r="W11" s="23">
        <v>1.4040000000000002E-2</v>
      </c>
      <c r="X11" s="23">
        <v>1.2870000000000001E-2</v>
      </c>
      <c r="Y11" s="23">
        <v>1.2379999999999999E-2</v>
      </c>
      <c r="Z11" s="23">
        <v>1.2369999999999999E-2</v>
      </c>
      <c r="AA11" s="23">
        <v>1.2369999999999999E-2</v>
      </c>
      <c r="AB11" s="23">
        <v>1.2070000000000001E-2</v>
      </c>
      <c r="AC11" s="23">
        <v>1.176E-2</v>
      </c>
      <c r="AD11" s="130">
        <v>1.0480000000000001E-2</v>
      </c>
      <c r="AE11" s="139">
        <f t="shared" si="0"/>
        <v>-0.10884353741496583</v>
      </c>
      <c r="AF11" s="32">
        <f>(AC11-AB11)/AB11</f>
        <v>-2.5683512841756521E-2</v>
      </c>
      <c r="AG11" s="12">
        <f>(AC11-AA11)/AA11</f>
        <v>-4.9312853678253797E-2</v>
      </c>
      <c r="AH11" s="12">
        <f>(Z11-$C11)/$C11</f>
        <v>0.20918866080156398</v>
      </c>
      <c r="AI11" s="12">
        <f>(AA11-$C11)/$C11</f>
        <v>0.20918866080156398</v>
      </c>
      <c r="AJ11" s="12">
        <f>(AB11-$C11)/$C11</f>
        <v>0.17986314760508323</v>
      </c>
      <c r="AK11" s="12">
        <f>(AC11-$C11)/$C11</f>
        <v>0.14956011730205279</v>
      </c>
      <c r="AL11" s="143">
        <f t="shared" si="1"/>
        <v>2.4437927663734309E-2</v>
      </c>
    </row>
    <row r="12" spans="1:38" ht="20.45" customHeight="1" x14ac:dyDescent="0.2">
      <c r="A12" s="92"/>
      <c r="B12" s="8" t="s">
        <v>13</v>
      </c>
      <c r="C12" s="23">
        <v>3.5100000000000001E-3</v>
      </c>
      <c r="D12" s="23">
        <v>3.6599999999999996E-3</v>
      </c>
      <c r="E12" s="23">
        <v>3.48E-3</v>
      </c>
      <c r="F12" s="23">
        <v>3.4199999999999999E-3</v>
      </c>
      <c r="G12" s="23">
        <v>3.63E-3</v>
      </c>
      <c r="H12" s="23">
        <v>2.3500000000000001E-3</v>
      </c>
      <c r="I12" s="23">
        <v>2.5699999999999998E-3</v>
      </c>
      <c r="J12" s="23">
        <v>2.48E-3</v>
      </c>
      <c r="K12" s="23">
        <v>2.3599999999999997E-3</v>
      </c>
      <c r="L12" s="23">
        <v>2.0899999999999998E-3</v>
      </c>
      <c r="M12" s="23">
        <v>2.1899999999999997E-3</v>
      </c>
      <c r="N12" s="23">
        <v>1.9400000000000001E-3</v>
      </c>
      <c r="O12" s="23">
        <v>2.0999999999999999E-3</v>
      </c>
      <c r="P12" s="23">
        <v>2.31E-3</v>
      </c>
      <c r="Q12" s="23">
        <v>2.33E-3</v>
      </c>
      <c r="R12" s="23">
        <v>2.3600000000000001E-3</v>
      </c>
      <c r="S12" s="23">
        <v>2.2699999999999999E-3</v>
      </c>
      <c r="T12" s="23">
        <v>2.33E-3</v>
      </c>
      <c r="U12" s="23">
        <v>2.3600000000000001E-3</v>
      </c>
      <c r="V12" s="23">
        <v>1.83E-3</v>
      </c>
      <c r="W12" s="23">
        <v>1.9599999999999999E-3</v>
      </c>
      <c r="X12" s="23">
        <v>2.0100000000000001E-3</v>
      </c>
      <c r="Y12" s="23">
        <v>1.8799999999999999E-3</v>
      </c>
      <c r="Z12" s="23">
        <v>1.74E-3</v>
      </c>
      <c r="AA12" s="23">
        <v>1.81E-3</v>
      </c>
      <c r="AB12" s="23">
        <v>1.6999999999999999E-3</v>
      </c>
      <c r="AC12" s="23">
        <v>1.5200000000000001E-3</v>
      </c>
      <c r="AD12" s="130">
        <v>1.7899999999999999E-3</v>
      </c>
      <c r="AE12" s="139">
        <f t="shared" si="0"/>
        <v>0.17763157894736831</v>
      </c>
      <c r="AF12" s="32">
        <f>(AC12-AB12)/AB12</f>
        <v>-0.10588235294117637</v>
      </c>
      <c r="AG12" s="12">
        <f>(AC12-AA12)/AA12</f>
        <v>-0.16022099447513807</v>
      </c>
      <c r="AH12" s="12">
        <f>(Z12-$C12)/$C12</f>
        <v>-0.50427350427350426</v>
      </c>
      <c r="AI12" s="12">
        <f>(AA12-$C12)/$C12</f>
        <v>-0.48433048433048437</v>
      </c>
      <c r="AJ12" s="12">
        <f>(AB12-$C12)/$C12</f>
        <v>-0.51566951566951569</v>
      </c>
      <c r="AK12" s="12">
        <f>(AC12-$C12)/$C12</f>
        <v>-0.5669515669515669</v>
      </c>
      <c r="AL12" s="143">
        <f t="shared" si="1"/>
        <v>-0.49002849002849008</v>
      </c>
    </row>
    <row r="13" spans="1:38" s="6" customFormat="1" ht="22.15" customHeight="1" x14ac:dyDescent="0.2">
      <c r="A13" s="93"/>
      <c r="B13" s="10" t="s">
        <v>11</v>
      </c>
      <c r="C13" s="24">
        <f>SUM(C11:C12)</f>
        <v>1.3739999999999999E-2</v>
      </c>
      <c r="D13" s="24">
        <f t="shared" ref="D13:AD13" si="3">SUM(D11:D12)</f>
        <v>1.6909999999999998E-2</v>
      </c>
      <c r="E13" s="24">
        <f t="shared" si="3"/>
        <v>1.091E-2</v>
      </c>
      <c r="F13" s="24">
        <f t="shared" si="3"/>
        <v>9.4999999999999998E-3</v>
      </c>
      <c r="G13" s="24">
        <f t="shared" si="3"/>
        <v>8.7200000000000003E-3</v>
      </c>
      <c r="H13" s="24">
        <f t="shared" si="3"/>
        <v>8.2299999999999995E-3</v>
      </c>
      <c r="I13" s="24">
        <f t="shared" si="3"/>
        <v>8.6599999999999993E-3</v>
      </c>
      <c r="J13" s="24">
        <f t="shared" si="3"/>
        <v>1.1469999999999999E-2</v>
      </c>
      <c r="K13" s="24">
        <f t="shared" si="3"/>
        <v>1.205E-2</v>
      </c>
      <c r="L13" s="24">
        <f t="shared" si="3"/>
        <v>1.2479999999999998E-2</v>
      </c>
      <c r="M13" s="24">
        <f t="shared" si="3"/>
        <v>7.8799999999999999E-3</v>
      </c>
      <c r="N13" s="24">
        <f t="shared" si="3"/>
        <v>8.1800000000000015E-3</v>
      </c>
      <c r="O13" s="24">
        <f t="shared" si="3"/>
        <v>8.6599999999999993E-3</v>
      </c>
      <c r="P13" s="24">
        <f t="shared" si="3"/>
        <v>9.1500000000000001E-3</v>
      </c>
      <c r="Q13" s="24">
        <f t="shared" si="3"/>
        <v>1.1230000000000002E-2</v>
      </c>
      <c r="R13" s="24">
        <f t="shared" si="3"/>
        <v>1.2449999999999999E-2</v>
      </c>
      <c r="S13" s="24">
        <f t="shared" si="3"/>
        <v>1.24E-2</v>
      </c>
      <c r="T13" s="24">
        <f t="shared" si="3"/>
        <v>1.9529999999999995E-2</v>
      </c>
      <c r="U13" s="24">
        <f t="shared" si="3"/>
        <v>1.993E-2</v>
      </c>
      <c r="V13" s="24">
        <f t="shared" si="3"/>
        <v>1.4929999999999999E-2</v>
      </c>
      <c r="W13" s="24">
        <f t="shared" si="3"/>
        <v>1.6E-2</v>
      </c>
      <c r="X13" s="24">
        <f t="shared" si="3"/>
        <v>1.4880000000000001E-2</v>
      </c>
      <c r="Y13" s="24">
        <f t="shared" si="3"/>
        <v>1.4259999999999998E-2</v>
      </c>
      <c r="Z13" s="24">
        <f t="shared" si="3"/>
        <v>1.4109999999999999E-2</v>
      </c>
      <c r="AA13" s="24">
        <f t="shared" si="3"/>
        <v>1.4179999999999998E-2</v>
      </c>
      <c r="AB13" s="24">
        <f t="shared" si="3"/>
        <v>1.3770000000000001E-2</v>
      </c>
      <c r="AC13" s="24">
        <f t="shared" si="3"/>
        <v>1.328E-2</v>
      </c>
      <c r="AD13" s="24">
        <f t="shared" si="3"/>
        <v>1.2270000000000001E-2</v>
      </c>
      <c r="AE13" s="139">
        <f t="shared" si="0"/>
        <v>-7.6054216867469784E-2</v>
      </c>
      <c r="AF13" s="33">
        <f>(AC13-AB13)/AB13</f>
        <v>-3.5584604212055254E-2</v>
      </c>
      <c r="AG13" s="22">
        <f>(AC13-AA13)/AA13</f>
        <v>-6.3469675599435699E-2</v>
      </c>
      <c r="AH13" s="22">
        <f>(Z13-$C13)/$C13</f>
        <v>2.6928675400291164E-2</v>
      </c>
      <c r="AI13" s="22">
        <f>(AA13-$C13)/$C13</f>
        <v>3.2023289665211022E-2</v>
      </c>
      <c r="AJ13" s="22">
        <f>(AB13-$C13)/$C13</f>
        <v>2.1834061135372817E-3</v>
      </c>
      <c r="AK13" s="22">
        <f>(AC13-$C13)/$C13</f>
        <v>-3.3478893740902377E-2</v>
      </c>
      <c r="AL13" s="144">
        <f t="shared" si="1"/>
        <v>-0.1069868995633186</v>
      </c>
    </row>
    <row r="14" spans="1:38" x14ac:dyDescent="0.2">
      <c r="A14" s="94" t="s">
        <v>0</v>
      </c>
      <c r="B14" s="94"/>
      <c r="C14" s="23">
        <v>6.3600000000000004E-9</v>
      </c>
      <c r="D14" s="23">
        <v>6.3600000000000004E-9</v>
      </c>
      <c r="E14" s="23">
        <v>1.6332215999999998E-7</v>
      </c>
      <c r="F14" s="23">
        <v>1.5377658E-7</v>
      </c>
      <c r="G14" s="23">
        <v>2.4550649999999997E-8</v>
      </c>
      <c r="H14" s="23">
        <v>3.5931000000000001E-11</v>
      </c>
      <c r="I14" s="23">
        <v>1.8228000000000004E-11</v>
      </c>
      <c r="J14" s="23">
        <v>1.8228000000000004E-11</v>
      </c>
      <c r="K14" s="23">
        <v>1.2213599999999997E-10</v>
      </c>
      <c r="L14" s="23">
        <v>4.2587999999999994E-11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2.3759999999999999E-10</v>
      </c>
      <c r="Y14" s="23">
        <v>2.8175399999999998E-9</v>
      </c>
      <c r="Z14" s="23">
        <v>4.1936399999999996E-9</v>
      </c>
      <c r="AA14" s="23">
        <v>5.484599999999999E-9</v>
      </c>
      <c r="AB14" s="23">
        <v>6.9339599999999999E-9</v>
      </c>
      <c r="AC14" s="23">
        <v>6.9339599999999999E-9</v>
      </c>
      <c r="AD14" s="23">
        <v>6.9339599999999999E-9</v>
      </c>
      <c r="AE14" s="139">
        <f t="shared" si="0"/>
        <v>0</v>
      </c>
      <c r="AF14" s="32">
        <f>(AC14-AB14)/AB14</f>
        <v>0</v>
      </c>
      <c r="AG14" s="12">
        <f>(AC14-AA14)/AA14</f>
        <v>0.26425992779783414</v>
      </c>
      <c r="AH14" s="12">
        <f>(Z14-$C14)/$C14</f>
        <v>-0.34062264150943405</v>
      </c>
      <c r="AI14" s="12">
        <f>(AA14-$C14)/$C14</f>
        <v>-0.13764150943396247</v>
      </c>
      <c r="AJ14" s="12">
        <f>(AB14-$C14)/$C14</f>
        <v>9.0245283018867847E-2</v>
      </c>
      <c r="AK14" s="12">
        <f>(AC14-$C14)/$C14</f>
        <v>9.0245283018867847E-2</v>
      </c>
      <c r="AL14" s="143">
        <f t="shared" si="1"/>
        <v>9.0245283018867847E-2</v>
      </c>
    </row>
    <row r="15" spans="1:38" ht="15.75" x14ac:dyDescent="0.2">
      <c r="A15" s="95" t="s">
        <v>12</v>
      </c>
      <c r="B15" s="95"/>
      <c r="C15" s="41">
        <f t="shared" ref="C15:AA15" si="4">C10+C13+C14</f>
        <v>6.6141500063600001</v>
      </c>
      <c r="D15" s="41">
        <f t="shared" si="4"/>
        <v>7.0126000063599996</v>
      </c>
      <c r="E15" s="41">
        <f t="shared" si="4"/>
        <v>3.29959016332216</v>
      </c>
      <c r="F15" s="41">
        <f t="shared" si="4"/>
        <v>3.6224601537765797</v>
      </c>
      <c r="G15" s="41">
        <f t="shared" si="4"/>
        <v>3.2430100245506499</v>
      </c>
      <c r="H15" s="41">
        <f t="shared" si="4"/>
        <v>3.0422000000359311</v>
      </c>
      <c r="I15" s="41">
        <f t="shared" si="4"/>
        <v>3.318860000018228</v>
      </c>
      <c r="J15" s="41">
        <f t="shared" si="4"/>
        <v>3.3479900000182279</v>
      </c>
      <c r="K15" s="41">
        <f t="shared" si="4"/>
        <v>3.2301500001221362</v>
      </c>
      <c r="L15" s="41">
        <f t="shared" si="4"/>
        <v>3.2917300000425884</v>
      </c>
      <c r="M15" s="41">
        <f t="shared" si="4"/>
        <v>3.2293600000000002</v>
      </c>
      <c r="N15" s="41">
        <f t="shared" si="4"/>
        <v>3.3142099999999997</v>
      </c>
      <c r="O15" s="41">
        <f t="shared" si="4"/>
        <v>3.4792799999999997</v>
      </c>
      <c r="P15" s="41">
        <f t="shared" si="4"/>
        <v>3.4761099999999998</v>
      </c>
      <c r="Q15" s="41">
        <f t="shared" si="4"/>
        <v>3.5097900000000002</v>
      </c>
      <c r="R15" s="41">
        <f t="shared" si="4"/>
        <v>3.6979300000000004</v>
      </c>
      <c r="S15" s="41">
        <f t="shared" si="4"/>
        <v>3.8050000000000002</v>
      </c>
      <c r="T15" s="41">
        <f t="shared" si="4"/>
        <v>3.8150899999999996</v>
      </c>
      <c r="U15" s="41">
        <f t="shared" si="4"/>
        <v>3.8029699999999997</v>
      </c>
      <c r="V15" s="41">
        <f t="shared" si="4"/>
        <v>3.7263800000000002</v>
      </c>
      <c r="W15" s="41">
        <f t="shared" si="4"/>
        <v>3.8500700000000001</v>
      </c>
      <c r="X15" s="41">
        <f t="shared" si="4"/>
        <v>3.8021500002375999</v>
      </c>
      <c r="Y15" s="41">
        <f t="shared" si="4"/>
        <v>3.7821700028175402</v>
      </c>
      <c r="Z15" s="41">
        <f t="shared" si="4"/>
        <v>3.7121900041936402</v>
      </c>
      <c r="AA15" s="41">
        <f t="shared" si="4"/>
        <v>3.4189800054846002</v>
      </c>
      <c r="AB15" s="41">
        <f>AB10+AB13+AB14</f>
        <v>3.1421800069339603</v>
      </c>
      <c r="AC15" s="41">
        <f>AC10+AC13+AC14</f>
        <v>3.1697200069339599</v>
      </c>
      <c r="AD15" s="41">
        <f>AD10+AD13+AD14</f>
        <v>3.2488600069339602</v>
      </c>
      <c r="AE15" s="140">
        <f t="shared" si="0"/>
        <v>2.4967504961598039E-2</v>
      </c>
      <c r="AF15" s="35">
        <f>(AC15-AB15)/AB15</f>
        <v>8.7646156296667214E-3</v>
      </c>
      <c r="AG15" s="21">
        <f>(AC15-AA15)/AA15</f>
        <v>-7.2904783927015285E-2</v>
      </c>
      <c r="AH15" s="21">
        <f>(Z15-$C15)/$C15</f>
        <v>-0.4387502550404675</v>
      </c>
      <c r="AI15" s="21">
        <f>(AA15-$C15)/$C15</f>
        <v>-0.48308097001171801</v>
      </c>
      <c r="AJ15" s="21">
        <f>(AB15-$C15)/$C15</f>
        <v>-0.52493064053392813</v>
      </c>
      <c r="AK15" s="21">
        <f>(AC15-$C15)/$C15</f>
        <v>-0.52076684020077602</v>
      </c>
      <c r="AL15" s="144">
        <f>(AD15-C15)/C15</f>
        <v>-0.50880158390572661</v>
      </c>
    </row>
    <row r="16" spans="1:38" x14ac:dyDescent="0.2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6"/>
      <c r="AF16" s="16"/>
      <c r="AG16" s="16"/>
      <c r="AH16" s="16"/>
      <c r="AI16" s="16"/>
      <c r="AJ16" s="16"/>
    </row>
    <row r="17" spans="1:36" x14ac:dyDescent="0.2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ht="15.75" x14ac:dyDescent="0.25">
      <c r="A18" s="1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x14ac:dyDescent="0.2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ht="15" customHeight="1" x14ac:dyDescent="0.2">
      <c r="A20" s="75" t="s">
        <v>1</v>
      </c>
      <c r="B20" s="75" t="s">
        <v>2</v>
      </c>
      <c r="C20" s="74" t="s">
        <v>8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16"/>
      <c r="AF20" s="16"/>
      <c r="AG20" s="16"/>
      <c r="AH20" s="16"/>
      <c r="AI20" s="16"/>
      <c r="AJ20" s="16"/>
    </row>
    <row r="21" spans="1:36" x14ac:dyDescent="0.2">
      <c r="A21" s="75"/>
      <c r="B21" s="75"/>
      <c r="C21" s="14">
        <v>1990</v>
      </c>
      <c r="D21" s="14">
        <v>1991</v>
      </c>
      <c r="E21" s="14">
        <v>1992</v>
      </c>
      <c r="F21" s="14">
        <v>1993</v>
      </c>
      <c r="G21" s="14">
        <v>1994</v>
      </c>
      <c r="H21" s="14">
        <v>1995</v>
      </c>
      <c r="I21" s="14">
        <v>1996</v>
      </c>
      <c r="J21" s="14">
        <v>1997</v>
      </c>
      <c r="K21" s="14">
        <v>1998</v>
      </c>
      <c r="L21" s="14">
        <v>1999</v>
      </c>
      <c r="M21" s="14">
        <v>2000</v>
      </c>
      <c r="N21" s="14">
        <v>2001</v>
      </c>
      <c r="O21" s="14">
        <v>2002</v>
      </c>
      <c r="P21" s="14">
        <v>2003</v>
      </c>
      <c r="Q21" s="14">
        <v>2004</v>
      </c>
      <c r="R21" s="14">
        <v>2005</v>
      </c>
      <c r="S21" s="14">
        <v>2006</v>
      </c>
      <c r="T21" s="14">
        <v>2007</v>
      </c>
      <c r="U21" s="14">
        <v>2008</v>
      </c>
      <c r="V21" s="14">
        <v>2009</v>
      </c>
      <c r="W21" s="14">
        <v>2010</v>
      </c>
      <c r="X21" s="14">
        <v>2011</v>
      </c>
      <c r="Y21" s="14">
        <v>2012</v>
      </c>
      <c r="Z21" s="14">
        <v>2013</v>
      </c>
      <c r="AA21" s="14">
        <v>2014</v>
      </c>
      <c r="AB21" s="14">
        <v>2015</v>
      </c>
      <c r="AC21" s="14">
        <v>2016</v>
      </c>
      <c r="AD21" s="39">
        <v>2017</v>
      </c>
      <c r="AE21" s="16"/>
      <c r="AF21" s="16"/>
      <c r="AG21" s="16"/>
      <c r="AH21" s="16"/>
      <c r="AI21" s="16"/>
      <c r="AJ21" s="16"/>
    </row>
    <row r="22" spans="1:36" x14ac:dyDescent="0.2">
      <c r="A22" s="96" t="s">
        <v>3</v>
      </c>
      <c r="B22" s="9" t="s">
        <v>9</v>
      </c>
      <c r="C22" s="12">
        <f t="shared" ref="C22:AB22" si="5">C5/C$15</f>
        <v>3.8479623195009124E-2</v>
      </c>
      <c r="D22" s="12">
        <f t="shared" si="5"/>
        <v>3.1682970624090395E-2</v>
      </c>
      <c r="E22" s="12">
        <f t="shared" si="5"/>
        <v>4.8133250536816254E-2</v>
      </c>
      <c r="F22" s="12">
        <f t="shared" si="5"/>
        <v>3.9798919485614273E-2</v>
      </c>
      <c r="G22" s="12">
        <f t="shared" si="5"/>
        <v>2.9639131323165844E-2</v>
      </c>
      <c r="H22" s="12">
        <f t="shared" si="5"/>
        <v>2.3578331470367763E-2</v>
      </c>
      <c r="I22" s="12">
        <f t="shared" si="5"/>
        <v>1.9060761827751866E-2</v>
      </c>
      <c r="J22" s="12">
        <f t="shared" si="5"/>
        <v>1.6586071045522142E-2</v>
      </c>
      <c r="K22" s="12">
        <f t="shared" si="5"/>
        <v>1.7330464528855727E-2</v>
      </c>
      <c r="L22" s="12">
        <f t="shared" si="5"/>
        <v>1.6228548513793309E-2</v>
      </c>
      <c r="M22" s="12">
        <f t="shared" si="5"/>
        <v>1.4077092674709539E-2</v>
      </c>
      <c r="N22" s="12">
        <f t="shared" si="5"/>
        <v>1.7135305246197437E-2</v>
      </c>
      <c r="O22" s="12">
        <f t="shared" si="5"/>
        <v>1.8020969855832243E-2</v>
      </c>
      <c r="P22" s="12">
        <f t="shared" si="5"/>
        <v>2.1003362954567034E-2</v>
      </c>
      <c r="Q22" s="12">
        <f t="shared" si="5"/>
        <v>2.3499981480373466E-2</v>
      </c>
      <c r="R22" s="12">
        <f t="shared" si="5"/>
        <v>6.6518295370653305E-2</v>
      </c>
      <c r="S22" s="12">
        <f t="shared" si="5"/>
        <v>3.5432325886990801E-2</v>
      </c>
      <c r="T22" s="12">
        <f t="shared" si="5"/>
        <v>5.2140316480083049E-2</v>
      </c>
      <c r="U22" s="12">
        <f t="shared" si="5"/>
        <v>2.2882115820003841E-2</v>
      </c>
      <c r="V22" s="12">
        <f t="shared" si="5"/>
        <v>1.0353211427712686E-2</v>
      </c>
      <c r="W22" s="12">
        <f t="shared" si="5"/>
        <v>8.7426981847083304E-3</v>
      </c>
      <c r="X22" s="12">
        <f t="shared" si="5"/>
        <v>8.589876779705968E-3</v>
      </c>
      <c r="Y22" s="12">
        <f t="shared" si="5"/>
        <v>7.7230796019850806E-3</v>
      </c>
      <c r="Z22" s="12">
        <f t="shared" si="5"/>
        <v>1.4983069276401908E-2</v>
      </c>
      <c r="AA22" s="12">
        <f t="shared" si="5"/>
        <v>8.528859470725951E-3</v>
      </c>
      <c r="AB22" s="12">
        <f t="shared" si="5"/>
        <v>7.8098644717510485E-3</v>
      </c>
      <c r="AC22" s="12">
        <f t="shared" ref="AC22:AD22" si="6">AC5/AC$15</f>
        <v>8.5496510545780263E-3</v>
      </c>
      <c r="AD22" s="12">
        <f t="shared" si="6"/>
        <v>1.4549718947296229E-2</v>
      </c>
      <c r="AE22" s="16"/>
      <c r="AF22" s="16"/>
      <c r="AG22" s="16"/>
      <c r="AH22" s="16"/>
      <c r="AI22" s="16"/>
      <c r="AJ22" s="16"/>
    </row>
    <row r="23" spans="1:36" ht="22.5" x14ac:dyDescent="0.2">
      <c r="A23" s="97"/>
      <c r="B23" s="9" t="s">
        <v>10</v>
      </c>
      <c r="C23" s="12">
        <f t="shared" ref="C23:AB23" si="7">C6/C$15</f>
        <v>7.5595503506756368E-6</v>
      </c>
      <c r="D23" s="12">
        <f t="shared" si="7"/>
        <v>7.1300230948083537E-6</v>
      </c>
      <c r="E23" s="12">
        <f t="shared" si="7"/>
        <v>6.0613588385362372E-6</v>
      </c>
      <c r="F23" s="12">
        <f t="shared" si="7"/>
        <v>1.1042219459142479E-5</v>
      </c>
      <c r="G23" s="12">
        <f t="shared" si="7"/>
        <v>9.2506652069806003E-6</v>
      </c>
      <c r="H23" s="12">
        <f t="shared" si="7"/>
        <v>9.8612845965569898E-6</v>
      </c>
      <c r="I23" s="12">
        <f t="shared" si="7"/>
        <v>1.5065414027625568E-5</v>
      </c>
      <c r="J23" s="12">
        <f t="shared" si="7"/>
        <v>1.7921200481385348E-5</v>
      </c>
      <c r="K23" s="12">
        <f t="shared" si="7"/>
        <v>2.47666517025448E-5</v>
      </c>
      <c r="L23" s="12">
        <f t="shared" si="7"/>
        <v>1.5189581162292503E-5</v>
      </c>
      <c r="M23" s="12">
        <f t="shared" si="7"/>
        <v>2.1676121584462557E-5</v>
      </c>
      <c r="N23" s="12">
        <f t="shared" si="7"/>
        <v>2.4138482473953068E-5</v>
      </c>
      <c r="O23" s="12">
        <f t="shared" si="7"/>
        <v>2.2993262973948632E-5</v>
      </c>
      <c r="P23" s="12">
        <f t="shared" si="7"/>
        <v>2.3014231425357654E-5</v>
      </c>
      <c r="Q23" s="12">
        <f t="shared" si="7"/>
        <v>2.5642559811270761E-5</v>
      </c>
      <c r="R23" s="12">
        <f t="shared" si="7"/>
        <v>2.7042156017014923E-5</v>
      </c>
      <c r="S23" s="12">
        <f t="shared" si="7"/>
        <v>2.3653088042049934E-5</v>
      </c>
      <c r="T23" s="12">
        <f t="shared" si="7"/>
        <v>2.09693611422011E-5</v>
      </c>
      <c r="U23" s="12">
        <f t="shared" si="7"/>
        <v>2.629523766950568E-5</v>
      </c>
      <c r="V23" s="12">
        <f t="shared" si="7"/>
        <v>2.4152126192175784E-5</v>
      </c>
      <c r="W23" s="12">
        <f t="shared" si="7"/>
        <v>2.3376198354835108E-5</v>
      </c>
      <c r="X23" s="12">
        <f t="shared" si="7"/>
        <v>2.3670817825276703E-5</v>
      </c>
      <c r="Y23" s="12">
        <f t="shared" si="7"/>
        <v>2.1151878403245684E-5</v>
      </c>
      <c r="Z23" s="12">
        <f t="shared" si="7"/>
        <v>2.4244448667317004E-5</v>
      </c>
      <c r="AA23" s="12">
        <f t="shared" si="7"/>
        <v>2.6323640341746768E-5</v>
      </c>
      <c r="AB23" s="12">
        <f t="shared" si="7"/>
        <v>2.8642534737473286E-5</v>
      </c>
      <c r="AC23" s="12">
        <f t="shared" ref="AC23:AD23" si="8">AC6/AC$15</f>
        <v>3.1548527876671686E-5</v>
      </c>
      <c r="AD23" s="12">
        <f t="shared" si="8"/>
        <v>2.7702024651082309E-5</v>
      </c>
      <c r="AE23" s="16"/>
      <c r="AF23" s="16"/>
      <c r="AG23" s="16"/>
      <c r="AH23" s="16"/>
      <c r="AI23" s="16"/>
      <c r="AJ23" s="16"/>
    </row>
    <row r="24" spans="1:36" ht="22.5" x14ac:dyDescent="0.2">
      <c r="A24" s="97"/>
      <c r="B24" s="9" t="s">
        <v>16</v>
      </c>
      <c r="C24" s="12">
        <f t="shared" ref="C24:AB24" si="9">C7/C$15</f>
        <v>3.1152906995134299E-2</v>
      </c>
      <c r="D24" s="12">
        <f t="shared" si="9"/>
        <v>4.1386932056124565E-2</v>
      </c>
      <c r="E24" s="12">
        <f t="shared" si="9"/>
        <v>8.1543460454828007E-2</v>
      </c>
      <c r="F24" s="12">
        <f t="shared" si="9"/>
        <v>5.317104725063581E-2</v>
      </c>
      <c r="G24" s="12">
        <f t="shared" si="9"/>
        <v>4.8239135499334847E-2</v>
      </c>
      <c r="H24" s="12">
        <f t="shared" si="9"/>
        <v>3.1181381894313201E-2</v>
      </c>
      <c r="I24" s="12">
        <f t="shared" si="9"/>
        <v>2.8422410104518393E-2</v>
      </c>
      <c r="J24" s="12">
        <f t="shared" si="9"/>
        <v>2.4832810133706296E-2</v>
      </c>
      <c r="K24" s="12">
        <f t="shared" si="9"/>
        <v>2.775103323270145E-2</v>
      </c>
      <c r="L24" s="12">
        <f t="shared" si="9"/>
        <v>2.3941817828005439E-2</v>
      </c>
      <c r="M24" s="12">
        <f t="shared" si="9"/>
        <v>1.9650952510714196E-2</v>
      </c>
      <c r="N24" s="12">
        <f t="shared" si="9"/>
        <v>1.7998255994641263E-2</v>
      </c>
      <c r="O24" s="12">
        <f t="shared" si="9"/>
        <v>5.5163712032374516E-2</v>
      </c>
      <c r="P24" s="12">
        <f t="shared" si="9"/>
        <v>2.3940554240228302E-2</v>
      </c>
      <c r="Q24" s="12">
        <f t="shared" si="9"/>
        <v>2.3528473213497103E-2</v>
      </c>
      <c r="R24" s="12">
        <f t="shared" si="9"/>
        <v>2.2312482929639013E-2</v>
      </c>
      <c r="S24" s="12">
        <f t="shared" si="9"/>
        <v>1.9116951379763467E-2</v>
      </c>
      <c r="T24" s="12">
        <f t="shared" si="9"/>
        <v>1.7323313473600884E-2</v>
      </c>
      <c r="U24" s="12">
        <f t="shared" si="9"/>
        <v>1.4983026424084335E-2</v>
      </c>
      <c r="V24" s="12">
        <f t="shared" si="9"/>
        <v>1.2215608714087129E-2</v>
      </c>
      <c r="W24" s="12">
        <f t="shared" si="9"/>
        <v>1.3740009921897525E-2</v>
      </c>
      <c r="X24" s="12">
        <f t="shared" si="9"/>
        <v>1.5341320041648778E-2</v>
      </c>
      <c r="Y24" s="12">
        <f t="shared" si="9"/>
        <v>1.5538698671984362E-2</v>
      </c>
      <c r="Z24" s="12">
        <f t="shared" si="9"/>
        <v>1.4341938300532858E-2</v>
      </c>
      <c r="AA24" s="12">
        <f t="shared" si="9"/>
        <v>1.6153940623051932E-2</v>
      </c>
      <c r="AB24" s="12">
        <f t="shared" si="9"/>
        <v>1.6138477072636336E-2</v>
      </c>
      <c r="AC24" s="12">
        <f t="shared" ref="AC24:AD24" si="10">AC7/AC$15</f>
        <v>1.6985727408800035E-2</v>
      </c>
      <c r="AD24" s="12">
        <f t="shared" si="10"/>
        <v>2.6046059177495386E-2</v>
      </c>
      <c r="AE24" s="16"/>
      <c r="AF24" s="16"/>
      <c r="AG24" s="16"/>
      <c r="AH24" s="16"/>
      <c r="AI24" s="16"/>
      <c r="AJ24" s="16"/>
    </row>
    <row r="25" spans="1:36" x14ac:dyDescent="0.2">
      <c r="A25" s="97"/>
      <c r="B25" s="8" t="s">
        <v>17</v>
      </c>
      <c r="C25" s="12">
        <f t="shared" ref="C25:AB25" si="11">C8/C$15</f>
        <v>0.77051321713289478</v>
      </c>
      <c r="D25" s="12">
        <f t="shared" si="11"/>
        <v>0.75788580486265389</v>
      </c>
      <c r="E25" s="12">
        <f t="shared" si="11"/>
        <v>0.70199627388507424</v>
      </c>
      <c r="F25" s="12">
        <f t="shared" si="11"/>
        <v>0.7829844579637395</v>
      </c>
      <c r="G25" s="12">
        <f t="shared" si="11"/>
        <v>0.78477709927913031</v>
      </c>
      <c r="H25" s="12">
        <f t="shared" si="11"/>
        <v>0.80727434092794492</v>
      </c>
      <c r="I25" s="12">
        <f t="shared" si="11"/>
        <v>0.84428689368777543</v>
      </c>
      <c r="J25" s="12">
        <f t="shared" si="11"/>
        <v>0.86236219343076914</v>
      </c>
      <c r="K25" s="12">
        <f t="shared" si="11"/>
        <v>0.86090738816923429</v>
      </c>
      <c r="L25" s="12">
        <f t="shared" si="11"/>
        <v>0.88214403974883437</v>
      </c>
      <c r="M25" s="12">
        <f t="shared" si="11"/>
        <v>0.90033009636584338</v>
      </c>
      <c r="N25" s="12">
        <f t="shared" si="11"/>
        <v>0.89586658660736651</v>
      </c>
      <c r="O25" s="12">
        <f t="shared" si="11"/>
        <v>0.85794762134694547</v>
      </c>
      <c r="P25" s="12">
        <f t="shared" si="11"/>
        <v>0.88341278037806636</v>
      </c>
      <c r="Q25" s="12">
        <f t="shared" si="11"/>
        <v>0.87966801432564334</v>
      </c>
      <c r="R25" s="12">
        <f t="shared" si="11"/>
        <v>0.85462677768373119</v>
      </c>
      <c r="S25" s="12">
        <f t="shared" si="11"/>
        <v>0.88348751642575563</v>
      </c>
      <c r="T25" s="12">
        <f t="shared" si="11"/>
        <v>0.86239643101473362</v>
      </c>
      <c r="U25" s="12">
        <f t="shared" si="11"/>
        <v>0.89837153593112762</v>
      </c>
      <c r="V25" s="12">
        <f t="shared" si="11"/>
        <v>0.92067636687616394</v>
      </c>
      <c r="W25" s="12">
        <f t="shared" si="11"/>
        <v>0.9162586654268623</v>
      </c>
      <c r="X25" s="12">
        <f t="shared" si="11"/>
        <v>0.91256525907267594</v>
      </c>
      <c r="Y25" s="12">
        <f t="shared" si="11"/>
        <v>0.91755790919359614</v>
      </c>
      <c r="Z25" s="12">
        <f t="shared" si="11"/>
        <v>0.9143362802457855</v>
      </c>
      <c r="AA25" s="12">
        <f t="shared" si="11"/>
        <v>0.91534317105677965</v>
      </c>
      <c r="AB25" s="12">
        <f t="shared" si="11"/>
        <v>0.91650064402581044</v>
      </c>
      <c r="AC25" s="12">
        <f t="shared" ref="AC25:AD25" si="12">AC8/AC$15</f>
        <v>0.911474828590497</v>
      </c>
      <c r="AD25" s="12">
        <f t="shared" si="12"/>
        <v>0.89212831387441072</v>
      </c>
      <c r="AE25" s="16"/>
      <c r="AF25" s="16"/>
      <c r="AG25" s="16"/>
      <c r="AH25" s="16"/>
      <c r="AI25" s="16"/>
      <c r="AJ25" s="16"/>
    </row>
    <row r="26" spans="1:36" ht="22.5" x14ac:dyDescent="0.2">
      <c r="A26" s="97"/>
      <c r="B26" s="9" t="s">
        <v>18</v>
      </c>
      <c r="C26" s="12">
        <f t="shared" ref="C26:AB26" si="13">C9/C$15</f>
        <v>0.15776932772867067</v>
      </c>
      <c r="D26" s="12">
        <f t="shared" si="13"/>
        <v>0.1666257877164333</v>
      </c>
      <c r="E26" s="12">
        <f t="shared" si="13"/>
        <v>0.16501443302031055</v>
      </c>
      <c r="F26" s="12">
        <f t="shared" si="13"/>
        <v>0.12141196350813634</v>
      </c>
      <c r="G26" s="12">
        <f t="shared" si="13"/>
        <v>0.13464651564267163</v>
      </c>
      <c r="H26" s="12">
        <f t="shared" si="13"/>
        <v>0.13525080533664463</v>
      </c>
      <c r="I26" s="12">
        <f t="shared" si="13"/>
        <v>0.10560553925084969</v>
      </c>
      <c r="J26" s="12">
        <f t="shared" si="13"/>
        <v>9.2775068025385057E-2</v>
      </c>
      <c r="K26" s="12">
        <f t="shared" si="13"/>
        <v>9.02558704669989E-2</v>
      </c>
      <c r="L26" s="12">
        <f t="shared" si="13"/>
        <v>7.3879084857158286E-2</v>
      </c>
      <c r="M26" s="12">
        <f t="shared" si="13"/>
        <v>6.3480070354497486E-2</v>
      </c>
      <c r="N26" s="12">
        <f t="shared" si="13"/>
        <v>6.6507553836359201E-2</v>
      </c>
      <c r="O26" s="12">
        <f t="shared" si="13"/>
        <v>6.6355682784944012E-2</v>
      </c>
      <c r="P26" s="12">
        <f t="shared" si="13"/>
        <v>6.8988035476437753E-2</v>
      </c>
      <c r="Q26" s="12">
        <f t="shared" si="13"/>
        <v>7.0078266790890617E-2</v>
      </c>
      <c r="R26" s="12">
        <f t="shared" si="13"/>
        <v>5.3148653435841124E-2</v>
      </c>
      <c r="S26" s="12">
        <f t="shared" si="13"/>
        <v>5.8680683311432322E-2</v>
      </c>
      <c r="T26" s="12">
        <f t="shared" si="13"/>
        <v>6.2999824381600442E-2</v>
      </c>
      <c r="U26" s="12">
        <f t="shared" si="13"/>
        <v>5.8496385719582336E-2</v>
      </c>
      <c r="V26" s="12">
        <f t="shared" si="13"/>
        <v>5.2724091477519733E-2</v>
      </c>
      <c r="W26" s="12">
        <f t="shared" si="13"/>
        <v>5.7079481671761807E-2</v>
      </c>
      <c r="X26" s="12">
        <f t="shared" si="13"/>
        <v>5.9566298011874089E-2</v>
      </c>
      <c r="Y26" s="12">
        <f t="shared" si="13"/>
        <v>5.5388837583699231E-2</v>
      </c>
      <c r="Z26" s="12">
        <f t="shared" si="13"/>
        <v>5.2513475813408622E-2</v>
      </c>
      <c r="AA26" s="12">
        <f t="shared" si="13"/>
        <v>5.5800267826649423E-2</v>
      </c>
      <c r="AB26" s="12">
        <f t="shared" si="13"/>
        <v>5.5140061873495787E-2</v>
      </c>
      <c r="AC26" s="12">
        <f t="shared" ref="AC26:AD26" si="14">AC9/AC$15</f>
        <v>5.8768597728664024E-2</v>
      </c>
      <c r="AD26" s="12">
        <f t="shared" si="14"/>
        <v>6.3471494481107588E-2</v>
      </c>
      <c r="AE26" s="16"/>
      <c r="AF26" s="16"/>
      <c r="AG26" s="16"/>
      <c r="AH26" s="16"/>
      <c r="AI26" s="16"/>
      <c r="AJ26" s="16"/>
    </row>
    <row r="27" spans="1:36" x14ac:dyDescent="0.2">
      <c r="A27" s="98"/>
      <c r="B27" s="10" t="s">
        <v>11</v>
      </c>
      <c r="C27" s="12">
        <f t="shared" ref="C27:AB27" si="15">C10/C$15</f>
        <v>0.99792263460205954</v>
      </c>
      <c r="D27" s="12">
        <f t="shared" si="15"/>
        <v>0.99758862528239689</v>
      </c>
      <c r="E27" s="12">
        <f t="shared" si="15"/>
        <v>0.9966934792558676</v>
      </c>
      <c r="F27" s="12">
        <f t="shared" si="15"/>
        <v>0.99737743042758509</v>
      </c>
      <c r="G27" s="12">
        <f t="shared" si="15"/>
        <v>0.99731113240950953</v>
      </c>
      <c r="H27" s="12">
        <f t="shared" si="15"/>
        <v>0.99729472091386706</v>
      </c>
      <c r="I27" s="12">
        <f t="shared" si="15"/>
        <v>0.99739067028492301</v>
      </c>
      <c r="J27" s="12">
        <f t="shared" si="15"/>
        <v>0.996574063835864</v>
      </c>
      <c r="K27" s="12">
        <f t="shared" si="15"/>
        <v>0.9962695230494929</v>
      </c>
      <c r="L27" s="12">
        <f t="shared" si="15"/>
        <v>0.99620868052895384</v>
      </c>
      <c r="M27" s="12">
        <f t="shared" si="15"/>
        <v>0.99755988802734907</v>
      </c>
      <c r="N27" s="12">
        <f t="shared" si="15"/>
        <v>0.99753184016703833</v>
      </c>
      <c r="O27" s="12">
        <f t="shared" si="15"/>
        <v>0.99751097928307009</v>
      </c>
      <c r="P27" s="12">
        <f t="shared" si="15"/>
        <v>0.99736774728072475</v>
      </c>
      <c r="Q27" s="12">
        <f t="shared" si="15"/>
        <v>0.99680037837021596</v>
      </c>
      <c r="R27" s="12">
        <f t="shared" si="15"/>
        <v>0.99663325157588167</v>
      </c>
      <c r="S27" s="12">
        <f t="shared" si="15"/>
        <v>0.99674113009198428</v>
      </c>
      <c r="T27" s="12">
        <f t="shared" si="15"/>
        <v>0.99488085471116017</v>
      </c>
      <c r="U27" s="12">
        <f t="shared" si="15"/>
        <v>0.99475935913246749</v>
      </c>
      <c r="V27" s="12">
        <f t="shared" si="15"/>
        <v>0.99599343062167567</v>
      </c>
      <c r="W27" s="12">
        <f t="shared" si="15"/>
        <v>0.99584423140358491</v>
      </c>
      <c r="X27" s="12">
        <f t="shared" si="15"/>
        <v>0.99608642472372999</v>
      </c>
      <c r="Y27" s="12">
        <f t="shared" si="15"/>
        <v>0.99622967692966813</v>
      </c>
      <c r="Z27" s="12">
        <f t="shared" si="15"/>
        <v>0.99619900808479622</v>
      </c>
      <c r="AA27" s="12">
        <f t="shared" si="15"/>
        <v>0.99585256261754884</v>
      </c>
      <c r="AB27" s="12">
        <f t="shared" si="15"/>
        <v>0.99561768997843114</v>
      </c>
      <c r="AC27" s="12">
        <f t="shared" ref="AC27:AD27" si="16">AC10/AC$15</f>
        <v>0.99581035331041567</v>
      </c>
      <c r="AD27" s="12">
        <f t="shared" si="16"/>
        <v>0.996223288504961</v>
      </c>
      <c r="AE27" s="16"/>
      <c r="AF27" s="16"/>
      <c r="AG27" s="16"/>
      <c r="AH27" s="16"/>
      <c r="AI27" s="16"/>
      <c r="AJ27" s="16"/>
    </row>
    <row r="28" spans="1:36" x14ac:dyDescent="0.2">
      <c r="A28" s="91" t="s">
        <v>14</v>
      </c>
      <c r="B28" s="8" t="s">
        <v>6</v>
      </c>
      <c r="C28" s="12">
        <f t="shared" ref="C28:AB28" si="17">C11/C$15</f>
        <v>1.546684001748235E-3</v>
      </c>
      <c r="D28" s="12">
        <f t="shared" si="17"/>
        <v>1.8894561201242134E-3</v>
      </c>
      <c r="E28" s="12">
        <f t="shared" si="17"/>
        <v>2.251794808516212E-3</v>
      </c>
      <c r="F28" s="12">
        <f t="shared" si="17"/>
        <v>1.6784173577896566E-3</v>
      </c>
      <c r="G28" s="12">
        <f t="shared" si="17"/>
        <v>1.5695295301177085E-3</v>
      </c>
      <c r="H28" s="12">
        <f t="shared" si="17"/>
        <v>1.9328117809251698E-3</v>
      </c>
      <c r="I28" s="12">
        <f t="shared" si="17"/>
        <v>1.834967428564794E-3</v>
      </c>
      <c r="J28" s="12">
        <f t="shared" si="17"/>
        <v>2.6851932054609046E-3</v>
      </c>
      <c r="K28" s="12">
        <f t="shared" si="17"/>
        <v>2.9998606874707397E-3</v>
      </c>
      <c r="L28" s="12">
        <f t="shared" si="17"/>
        <v>3.1563949655243817E-3</v>
      </c>
      <c r="M28" s="12">
        <f t="shared" si="17"/>
        <v>1.7619590259370275E-3</v>
      </c>
      <c r="N28" s="12">
        <f t="shared" si="17"/>
        <v>1.8828016329683398E-3</v>
      </c>
      <c r="O28" s="12">
        <f t="shared" si="17"/>
        <v>1.8854475638637881E-3</v>
      </c>
      <c r="P28" s="12">
        <f t="shared" si="17"/>
        <v>1.9677167868680798E-3</v>
      </c>
      <c r="Q28" s="12">
        <f t="shared" si="17"/>
        <v>2.5357642480034422E-3</v>
      </c>
      <c r="R28" s="12">
        <f t="shared" si="17"/>
        <v>2.7285535421168058E-3</v>
      </c>
      <c r="S28" s="12">
        <f t="shared" si="17"/>
        <v>2.6622864651773982E-3</v>
      </c>
      <c r="T28" s="12">
        <f t="shared" si="17"/>
        <v>4.5084126455732362E-3</v>
      </c>
      <c r="U28" s="12">
        <f t="shared" si="17"/>
        <v>4.6200732585321477E-3</v>
      </c>
      <c r="V28" s="12">
        <f t="shared" si="17"/>
        <v>3.5154761457500301E-3</v>
      </c>
      <c r="W28" s="12">
        <f t="shared" si="17"/>
        <v>3.6466869433542772E-3</v>
      </c>
      <c r="X28" s="12">
        <f t="shared" si="17"/>
        <v>3.3849269490145691E-3</v>
      </c>
      <c r="Y28" s="12">
        <f t="shared" si="17"/>
        <v>3.2732531829022696E-3</v>
      </c>
      <c r="Z28" s="12">
        <f t="shared" si="17"/>
        <v>3.3322647779412367E-3</v>
      </c>
      <c r="AA28" s="12">
        <f t="shared" si="17"/>
        <v>3.6180381225267497E-3</v>
      </c>
      <c r="AB28" s="12">
        <f t="shared" si="17"/>
        <v>3.8412821586811395E-3</v>
      </c>
      <c r="AC28" s="12">
        <f t="shared" ref="AC28:AD28" si="18">AC11/AC$15</f>
        <v>3.7101068782965899E-3</v>
      </c>
      <c r="AD28" s="12">
        <f t="shared" si="18"/>
        <v>3.2257468704815846E-3</v>
      </c>
      <c r="AE28" s="16"/>
      <c r="AF28" s="16"/>
      <c r="AG28" s="16"/>
      <c r="AH28" s="16"/>
      <c r="AI28" s="16"/>
      <c r="AJ28" s="16"/>
    </row>
    <row r="29" spans="1:36" x14ac:dyDescent="0.2">
      <c r="A29" s="92"/>
      <c r="B29" s="8" t="s">
        <v>13</v>
      </c>
      <c r="C29" s="12">
        <f t="shared" ref="C29:AB29" si="19">C12/C$15</f>
        <v>5.3068043461742967E-4</v>
      </c>
      <c r="D29" s="12">
        <f t="shared" si="19"/>
        <v>5.2191769053997134E-4</v>
      </c>
      <c r="E29" s="12">
        <f t="shared" si="19"/>
        <v>1.0546764379053052E-3</v>
      </c>
      <c r="F29" s="12">
        <f t="shared" si="19"/>
        <v>9.4410976375668176E-4</v>
      </c>
      <c r="G29" s="12">
        <f t="shared" si="19"/>
        <v>1.1193304900446526E-3</v>
      </c>
      <c r="H29" s="12">
        <f t="shared" si="19"/>
        <v>7.7246729339696426E-4</v>
      </c>
      <c r="I29" s="12">
        <f t="shared" si="19"/>
        <v>7.7436228101995406E-4</v>
      </c>
      <c r="J29" s="12">
        <f t="shared" si="19"/>
        <v>7.4074295323059446E-4</v>
      </c>
      <c r="K29" s="12">
        <f t="shared" si="19"/>
        <v>7.3061622522507157E-4</v>
      </c>
      <c r="L29" s="12">
        <f t="shared" si="19"/>
        <v>6.3492449258382652E-4</v>
      </c>
      <c r="M29" s="12">
        <f t="shared" si="19"/>
        <v>6.7815294671389977E-4</v>
      </c>
      <c r="N29" s="12">
        <f t="shared" si="19"/>
        <v>5.8535819999336206E-4</v>
      </c>
      <c r="O29" s="12">
        <f t="shared" si="19"/>
        <v>6.0357315306615159E-4</v>
      </c>
      <c r="P29" s="12">
        <f t="shared" si="19"/>
        <v>6.6453593240720229E-4</v>
      </c>
      <c r="Q29" s="12">
        <f t="shared" si="19"/>
        <v>6.6385738178067631E-4</v>
      </c>
      <c r="R29" s="12">
        <f t="shared" si="19"/>
        <v>6.3819488200155222E-4</v>
      </c>
      <c r="S29" s="12">
        <f t="shared" si="19"/>
        <v>5.965834428383705E-4</v>
      </c>
      <c r="T29" s="12">
        <f t="shared" si="19"/>
        <v>6.107326432666072E-4</v>
      </c>
      <c r="U29" s="12">
        <f t="shared" si="19"/>
        <v>6.2056760900033403E-4</v>
      </c>
      <c r="V29" s="12">
        <f t="shared" si="19"/>
        <v>4.9109323257424096E-4</v>
      </c>
      <c r="W29" s="12">
        <f t="shared" si="19"/>
        <v>5.0908165306085343E-4</v>
      </c>
      <c r="X29" s="12">
        <f t="shared" si="19"/>
        <v>5.286482647645131E-4</v>
      </c>
      <c r="Y29" s="12">
        <f t="shared" si="19"/>
        <v>4.9706914247627356E-4</v>
      </c>
      <c r="Z29" s="12">
        <f t="shared" si="19"/>
        <v>4.6872600756812873E-4</v>
      </c>
      <c r="AA29" s="12">
        <f t="shared" si="19"/>
        <v>5.2939765576179602E-4</v>
      </c>
      <c r="AB29" s="12">
        <f t="shared" si="19"/>
        <v>5.4102565615227313E-4</v>
      </c>
      <c r="AC29" s="12">
        <f t="shared" ref="AC29:AD29" si="20">AC12/AC$15</f>
        <v>4.7953762372540963E-4</v>
      </c>
      <c r="AD29" s="12">
        <f t="shared" si="20"/>
        <v>5.5096249028263697E-4</v>
      </c>
      <c r="AE29" s="16"/>
      <c r="AF29" s="16"/>
      <c r="AG29" s="16"/>
      <c r="AH29" s="16"/>
      <c r="AI29" s="16"/>
      <c r="AJ29" s="16"/>
    </row>
    <row r="30" spans="1:36" x14ac:dyDescent="0.2">
      <c r="A30" s="93"/>
      <c r="B30" s="10" t="s">
        <v>11</v>
      </c>
      <c r="C30" s="12">
        <f t="shared" ref="C30:AB30" si="21">C13/C$15</f>
        <v>2.0773644363656645E-3</v>
      </c>
      <c r="D30" s="12">
        <f t="shared" si="21"/>
        <v>2.4113738106641847E-3</v>
      </c>
      <c r="E30" s="12">
        <f t="shared" si="21"/>
        <v>3.3064712464215169E-3</v>
      </c>
      <c r="F30" s="12">
        <f t="shared" si="21"/>
        <v>2.6225271215463385E-3</v>
      </c>
      <c r="G30" s="12">
        <f t="shared" si="21"/>
        <v>2.6888600201623613E-3</v>
      </c>
      <c r="H30" s="12">
        <f t="shared" si="21"/>
        <v>2.7052790743221341E-3</v>
      </c>
      <c r="I30" s="12">
        <f t="shared" si="21"/>
        <v>2.6093297095847478E-3</v>
      </c>
      <c r="J30" s="12">
        <f t="shared" si="21"/>
        <v>3.4259361586914988E-3</v>
      </c>
      <c r="K30" s="12">
        <f t="shared" si="21"/>
        <v>3.7304769126958108E-3</v>
      </c>
      <c r="L30" s="12">
        <f t="shared" si="21"/>
        <v>3.7913194581082081E-3</v>
      </c>
      <c r="M30" s="12">
        <f t="shared" si="21"/>
        <v>2.4401119726509277E-3</v>
      </c>
      <c r="N30" s="12">
        <f t="shared" si="21"/>
        <v>2.4681598329617019E-3</v>
      </c>
      <c r="O30" s="12">
        <f t="shared" si="21"/>
        <v>2.4890207169299397E-3</v>
      </c>
      <c r="P30" s="12">
        <f t="shared" si="21"/>
        <v>2.632252719275282E-3</v>
      </c>
      <c r="Q30" s="12">
        <f t="shared" si="21"/>
        <v>3.1996216297841187E-3</v>
      </c>
      <c r="R30" s="12">
        <f t="shared" si="21"/>
        <v>3.3667484241183578E-3</v>
      </c>
      <c r="S30" s="12">
        <f t="shared" si="21"/>
        <v>3.2588699080157687E-3</v>
      </c>
      <c r="T30" s="12">
        <f t="shared" si="21"/>
        <v>5.119145288839843E-3</v>
      </c>
      <c r="U30" s="12">
        <f t="shared" si="21"/>
        <v>5.2406408675324812E-3</v>
      </c>
      <c r="V30" s="12">
        <f t="shared" si="21"/>
        <v>4.006569378324271E-3</v>
      </c>
      <c r="W30" s="12">
        <f t="shared" si="21"/>
        <v>4.1557685964151297E-3</v>
      </c>
      <c r="X30" s="12">
        <f t="shared" si="21"/>
        <v>3.913575213779082E-3</v>
      </c>
      <c r="Y30" s="12">
        <f t="shared" si="21"/>
        <v>3.7703223253785427E-3</v>
      </c>
      <c r="Z30" s="12">
        <f t="shared" si="21"/>
        <v>3.8009907855093656E-3</v>
      </c>
      <c r="AA30" s="12">
        <f t="shared" si="21"/>
        <v>4.1474357782885453E-3</v>
      </c>
      <c r="AB30" s="12">
        <f t="shared" si="21"/>
        <v>4.3823078148334128E-3</v>
      </c>
      <c r="AC30" s="12">
        <f t="shared" ref="AC30:AD30" si="22">AC13/AC$15</f>
        <v>4.1896445020219997E-3</v>
      </c>
      <c r="AD30" s="12">
        <f t="shared" si="22"/>
        <v>3.7767093607642215E-3</v>
      </c>
      <c r="AE30" s="16"/>
      <c r="AF30" s="16"/>
      <c r="AG30" s="16"/>
      <c r="AH30" s="16"/>
      <c r="AI30" s="16"/>
      <c r="AJ30" s="16"/>
    </row>
    <row r="31" spans="1:36" ht="15" customHeight="1" x14ac:dyDescent="0.2">
      <c r="A31" s="94" t="s">
        <v>0</v>
      </c>
      <c r="B31" s="94"/>
      <c r="C31" s="12">
        <f t="shared" ref="C31:AB31" si="23">C14/C$15</f>
        <v>9.615748046059409E-10</v>
      </c>
      <c r="D31" s="12">
        <f t="shared" si="23"/>
        <v>9.0693893765962254E-10</v>
      </c>
      <c r="E31" s="12">
        <f t="shared" si="23"/>
        <v>4.9497710902241467E-8</v>
      </c>
      <c r="F31" s="12">
        <f t="shared" si="23"/>
        <v>4.2450868600909497E-8</v>
      </c>
      <c r="G31" s="12">
        <f t="shared" si="23"/>
        <v>7.5703281254586089E-9</v>
      </c>
      <c r="H31" s="12">
        <f t="shared" si="23"/>
        <v>1.1810860561296306E-11</v>
      </c>
      <c r="I31" s="12">
        <f t="shared" si="23"/>
        <v>5.4922473379111773E-12</v>
      </c>
      <c r="J31" s="12">
        <f t="shared" si="23"/>
        <v>5.4444607062448703E-12</v>
      </c>
      <c r="K31" s="12">
        <f t="shared" si="23"/>
        <v>3.7811247154275142E-11</v>
      </c>
      <c r="L31" s="12">
        <f t="shared" si="23"/>
        <v>1.293787765079426E-11</v>
      </c>
      <c r="M31" s="12">
        <f t="shared" si="23"/>
        <v>0</v>
      </c>
      <c r="N31" s="12">
        <f t="shared" si="23"/>
        <v>0</v>
      </c>
      <c r="O31" s="12">
        <f t="shared" si="23"/>
        <v>0</v>
      </c>
      <c r="P31" s="12">
        <f t="shared" si="23"/>
        <v>0</v>
      </c>
      <c r="Q31" s="12">
        <f t="shared" si="23"/>
        <v>0</v>
      </c>
      <c r="R31" s="12">
        <f t="shared" si="23"/>
        <v>0</v>
      </c>
      <c r="S31" s="12">
        <f t="shared" si="23"/>
        <v>0</v>
      </c>
      <c r="T31" s="12">
        <f t="shared" si="23"/>
        <v>0</v>
      </c>
      <c r="U31" s="12">
        <f t="shared" si="23"/>
        <v>0</v>
      </c>
      <c r="V31" s="12">
        <f t="shared" si="23"/>
        <v>0</v>
      </c>
      <c r="W31" s="12">
        <f t="shared" si="23"/>
        <v>0</v>
      </c>
      <c r="X31" s="12">
        <f t="shared" si="23"/>
        <v>6.2490959058730496E-11</v>
      </c>
      <c r="Y31" s="12">
        <f t="shared" si="23"/>
        <v>7.4495329345351056E-10</v>
      </c>
      <c r="Z31" s="12">
        <f t="shared" si="23"/>
        <v>1.1296943301023029E-9</v>
      </c>
      <c r="AA31" s="12">
        <f t="shared" si="23"/>
        <v>1.6041626424260477E-9</v>
      </c>
      <c r="AB31" s="12">
        <f t="shared" si="23"/>
        <v>2.2067354463138917E-9</v>
      </c>
      <c r="AC31" s="12">
        <f t="shared" ref="AC31:AD31" si="24">AC14/AC$15</f>
        <v>2.1875623035572639E-9</v>
      </c>
      <c r="AD31" s="12">
        <f t="shared" si="24"/>
        <v>2.1342747872179852E-9</v>
      </c>
      <c r="AE31" s="16"/>
      <c r="AF31" s="16"/>
      <c r="AG31" s="16"/>
      <c r="AH31" s="16"/>
      <c r="AI31" s="16"/>
      <c r="AJ31" s="16"/>
    </row>
    <row r="32" spans="1:36" ht="15" x14ac:dyDescent="0.2">
      <c r="A32" s="95" t="s">
        <v>12</v>
      </c>
      <c r="B32" s="95"/>
      <c r="C32" s="12">
        <f t="shared" ref="C32:AB32" si="25">C15/C$15</f>
        <v>1</v>
      </c>
      <c r="D32" s="12">
        <f t="shared" si="25"/>
        <v>1</v>
      </c>
      <c r="E32" s="12">
        <f t="shared" si="25"/>
        <v>1</v>
      </c>
      <c r="F32" s="12">
        <f t="shared" si="25"/>
        <v>1</v>
      </c>
      <c r="G32" s="12">
        <f t="shared" si="25"/>
        <v>1</v>
      </c>
      <c r="H32" s="12">
        <f t="shared" si="25"/>
        <v>1</v>
      </c>
      <c r="I32" s="12">
        <f t="shared" si="25"/>
        <v>1</v>
      </c>
      <c r="J32" s="12">
        <f t="shared" si="25"/>
        <v>1</v>
      </c>
      <c r="K32" s="12">
        <f t="shared" si="25"/>
        <v>1</v>
      </c>
      <c r="L32" s="12">
        <f t="shared" si="25"/>
        <v>1</v>
      </c>
      <c r="M32" s="12">
        <f t="shared" si="25"/>
        <v>1</v>
      </c>
      <c r="N32" s="12">
        <f t="shared" si="25"/>
        <v>1</v>
      </c>
      <c r="O32" s="12">
        <f t="shared" si="25"/>
        <v>1</v>
      </c>
      <c r="P32" s="12">
        <f t="shared" si="25"/>
        <v>1</v>
      </c>
      <c r="Q32" s="12">
        <f t="shared" si="25"/>
        <v>1</v>
      </c>
      <c r="R32" s="12">
        <f t="shared" si="25"/>
        <v>1</v>
      </c>
      <c r="S32" s="12">
        <f t="shared" si="25"/>
        <v>1</v>
      </c>
      <c r="T32" s="12">
        <f t="shared" si="25"/>
        <v>1</v>
      </c>
      <c r="U32" s="12">
        <f t="shared" si="25"/>
        <v>1</v>
      </c>
      <c r="V32" s="12">
        <f t="shared" si="25"/>
        <v>1</v>
      </c>
      <c r="W32" s="12">
        <f t="shared" si="25"/>
        <v>1</v>
      </c>
      <c r="X32" s="12">
        <f t="shared" si="25"/>
        <v>1</v>
      </c>
      <c r="Y32" s="12">
        <f t="shared" si="25"/>
        <v>1</v>
      </c>
      <c r="Z32" s="12">
        <f t="shared" si="25"/>
        <v>1</v>
      </c>
      <c r="AA32" s="12">
        <f t="shared" si="25"/>
        <v>1</v>
      </c>
      <c r="AB32" s="12">
        <f t="shared" si="25"/>
        <v>1</v>
      </c>
      <c r="AC32" s="12">
        <f t="shared" ref="AC32:AD32" si="26">AC15/AC$15</f>
        <v>1</v>
      </c>
      <c r="AD32" s="12">
        <f t="shared" si="26"/>
        <v>1</v>
      </c>
      <c r="AE32" s="16"/>
      <c r="AF32" s="16"/>
      <c r="AG32" s="16"/>
      <c r="AH32" s="16"/>
      <c r="AI32" s="16"/>
      <c r="AJ32" s="16"/>
    </row>
    <row r="33" spans="3:36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3:36" x14ac:dyDescent="0.2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3:36" x14ac:dyDescent="0.2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3:36" x14ac:dyDescent="0.2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</sheetData>
  <mergeCells count="15">
    <mergeCell ref="C3:AD3"/>
    <mergeCell ref="C20:AD20"/>
    <mergeCell ref="AE3:AL3"/>
    <mergeCell ref="A22:A27"/>
    <mergeCell ref="A31:B31"/>
    <mergeCell ref="A32:B32"/>
    <mergeCell ref="A14:B14"/>
    <mergeCell ref="A15:B15"/>
    <mergeCell ref="A20:A21"/>
    <mergeCell ref="A28:A30"/>
    <mergeCell ref="B20:B21"/>
    <mergeCell ref="A11:A13"/>
    <mergeCell ref="A3:A4"/>
    <mergeCell ref="B3:B4"/>
    <mergeCell ref="A5:A10"/>
  </mergeCells>
  <phoneticPr fontId="2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80" zoomScaleNormal="80" workbookViewId="0">
      <selection activeCell="AD28" sqref="AD28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5" width="10.7109375" customWidth="1"/>
  </cols>
  <sheetData>
    <row r="1" spans="1:38" ht="15.75" x14ac:dyDescent="0.25">
      <c r="A1" s="1" t="s">
        <v>44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8" x14ac:dyDescent="0.2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8" ht="14.1" customHeight="1" x14ac:dyDescent="0.2">
      <c r="A3" s="74" t="s">
        <v>1</v>
      </c>
      <c r="B3" s="75" t="s">
        <v>2</v>
      </c>
      <c r="C3" s="74" t="s">
        <v>21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 t="s">
        <v>5</v>
      </c>
      <c r="AF3" s="74"/>
      <c r="AG3" s="74"/>
      <c r="AH3" s="74"/>
      <c r="AI3" s="74"/>
      <c r="AJ3" s="74"/>
      <c r="AK3" s="74"/>
      <c r="AL3" s="74"/>
    </row>
    <row r="4" spans="1:38" ht="24" x14ac:dyDescent="0.2">
      <c r="A4" s="74"/>
      <c r="B4" s="75"/>
      <c r="C4" s="43">
        <v>1990</v>
      </c>
      <c r="D4" s="43">
        <v>1991</v>
      </c>
      <c r="E4" s="43">
        <v>1992</v>
      </c>
      <c r="F4" s="43">
        <v>1993</v>
      </c>
      <c r="G4" s="43">
        <v>1994</v>
      </c>
      <c r="H4" s="43">
        <v>1995</v>
      </c>
      <c r="I4" s="43">
        <v>1996</v>
      </c>
      <c r="J4" s="43">
        <v>1997</v>
      </c>
      <c r="K4" s="43">
        <v>1998</v>
      </c>
      <c r="L4" s="43">
        <v>1999</v>
      </c>
      <c r="M4" s="43">
        <v>2000</v>
      </c>
      <c r="N4" s="43">
        <v>2001</v>
      </c>
      <c r="O4" s="43">
        <v>2002</v>
      </c>
      <c r="P4" s="43">
        <v>2003</v>
      </c>
      <c r="Q4" s="43">
        <v>2004</v>
      </c>
      <c r="R4" s="43">
        <v>2005</v>
      </c>
      <c r="S4" s="43">
        <v>2006</v>
      </c>
      <c r="T4" s="43">
        <v>2007</v>
      </c>
      <c r="U4" s="43">
        <v>2008</v>
      </c>
      <c r="V4" s="43">
        <v>2009</v>
      </c>
      <c r="W4" s="43">
        <v>2010</v>
      </c>
      <c r="X4" s="43">
        <v>2011</v>
      </c>
      <c r="Y4" s="43">
        <v>2012</v>
      </c>
      <c r="Z4" s="43">
        <v>2013</v>
      </c>
      <c r="AA4" s="43">
        <v>2014</v>
      </c>
      <c r="AB4" s="43">
        <v>2015</v>
      </c>
      <c r="AC4" s="43">
        <v>2016</v>
      </c>
      <c r="AD4" s="43">
        <v>2017</v>
      </c>
      <c r="AE4" s="119" t="s">
        <v>56</v>
      </c>
      <c r="AF4" s="44" t="s">
        <v>50</v>
      </c>
      <c r="AG4" s="40" t="s">
        <v>51</v>
      </c>
      <c r="AH4" s="40" t="s">
        <v>23</v>
      </c>
      <c r="AI4" s="40" t="s">
        <v>24</v>
      </c>
      <c r="AJ4" s="40" t="s">
        <v>25</v>
      </c>
      <c r="AK4" s="40" t="s">
        <v>52</v>
      </c>
      <c r="AL4" s="118" t="s">
        <v>57</v>
      </c>
    </row>
    <row r="5" spans="1:38" x14ac:dyDescent="0.2">
      <c r="A5" s="84" t="s">
        <v>3</v>
      </c>
      <c r="B5" s="9" t="s">
        <v>9</v>
      </c>
      <c r="C5" s="23">
        <v>0.22153999999999999</v>
      </c>
      <c r="D5" s="23">
        <v>0.19403999999999999</v>
      </c>
      <c r="E5" s="23">
        <v>0.17207</v>
      </c>
      <c r="F5" s="23">
        <v>0.15833</v>
      </c>
      <c r="G5" s="23">
        <v>9.8989999999999995E-2</v>
      </c>
      <c r="H5" s="23">
        <v>6.8279999999999993E-2</v>
      </c>
      <c r="I5" s="23">
        <v>6.0330000000000002E-2</v>
      </c>
      <c r="J5" s="23">
        <v>5.8560000000000001E-2</v>
      </c>
      <c r="K5" s="23">
        <v>6.5019999999999994E-2</v>
      </c>
      <c r="L5" s="23">
        <v>6.3500000000000001E-2</v>
      </c>
      <c r="M5" s="23">
        <v>5.9389999999999998E-2</v>
      </c>
      <c r="N5" s="23">
        <v>7.6969999999999997E-2</v>
      </c>
      <c r="O5" s="23">
        <v>8.7529999999999997E-2</v>
      </c>
      <c r="P5" s="23">
        <v>0.10197000000000001</v>
      </c>
      <c r="Q5" s="23">
        <v>0.11731999999999999</v>
      </c>
      <c r="R5" s="23">
        <v>0.26329000000000002</v>
      </c>
      <c r="S5" s="23">
        <v>0.14791000000000001</v>
      </c>
      <c r="T5" s="23">
        <v>0.21679999999999999</v>
      </c>
      <c r="U5" s="23">
        <v>9.919E-2</v>
      </c>
      <c r="V5" s="23">
        <v>5.0680000000000003E-2</v>
      </c>
      <c r="W5" s="23">
        <v>4.3369999999999999E-2</v>
      </c>
      <c r="X5" s="23">
        <v>4.1869999999999997E-2</v>
      </c>
      <c r="Y5" s="23">
        <v>3.7850000000000002E-2</v>
      </c>
      <c r="Z5" s="23">
        <v>8.2629999999999995E-2</v>
      </c>
      <c r="AA5" s="23">
        <v>4.8910000000000002E-2</v>
      </c>
      <c r="AB5" s="23">
        <v>4.5499999999999999E-2</v>
      </c>
      <c r="AC5" s="23">
        <v>4.1680000000000002E-2</v>
      </c>
      <c r="AD5" s="130">
        <v>6.2429999999999999E-2</v>
      </c>
      <c r="AE5" s="139">
        <f>(AD5-AC5)/AC5</f>
        <v>0.49784069097888667</v>
      </c>
      <c r="AF5" s="32">
        <f>(AC5-AB5)/AB5</f>
        <v>-8.3956043956043891E-2</v>
      </c>
      <c r="AG5" s="12">
        <f>(AC5-AA5)/AA5</f>
        <v>-0.14782253117971786</v>
      </c>
      <c r="AH5" s="12">
        <f>(Z5-$C5)/$C5</f>
        <v>-0.62701995125033849</v>
      </c>
      <c r="AI5" s="12">
        <f>(AA5-$C5)/$C5</f>
        <v>-0.77922722758869722</v>
      </c>
      <c r="AJ5" s="12">
        <f>(AB5-$C5)/$C5</f>
        <v>-0.79461948180915398</v>
      </c>
      <c r="AK5" s="12">
        <f>(AC5-$C5)/$C5</f>
        <v>-0.81186241762209987</v>
      </c>
      <c r="AL5" s="139">
        <f>(AD5-C5)/C5</f>
        <v>-0.71819987361198878</v>
      </c>
    </row>
    <row r="6" spans="1:38" ht="22.5" x14ac:dyDescent="0.2">
      <c r="A6" s="85"/>
      <c r="B6" s="9" t="s">
        <v>10</v>
      </c>
      <c r="C6" s="23">
        <v>6.9999999999999994E-5</v>
      </c>
      <c r="D6" s="23">
        <v>6.9999999999999994E-5</v>
      </c>
      <c r="E6" s="23">
        <v>3.0000000000000001E-5</v>
      </c>
      <c r="F6" s="23">
        <v>6.0000000000000002E-5</v>
      </c>
      <c r="G6" s="23">
        <v>5.0000000000000002E-5</v>
      </c>
      <c r="H6" s="23">
        <v>5.0000000000000002E-5</v>
      </c>
      <c r="I6" s="23">
        <v>8.0000000000000007E-5</v>
      </c>
      <c r="J6" s="23">
        <v>1E-4</v>
      </c>
      <c r="K6" s="23">
        <v>1.2E-4</v>
      </c>
      <c r="L6" s="23">
        <v>8.0000000000000007E-5</v>
      </c>
      <c r="M6" s="23">
        <v>1E-4</v>
      </c>
      <c r="N6" s="23">
        <v>1.2999999999999999E-4</v>
      </c>
      <c r="O6" s="23">
        <v>1.1E-4</v>
      </c>
      <c r="P6" s="23">
        <v>1.2E-4</v>
      </c>
      <c r="Q6" s="23">
        <v>1.3999999999999999E-4</v>
      </c>
      <c r="R6" s="23">
        <v>1.4999999999999999E-4</v>
      </c>
      <c r="S6" s="23">
        <v>1.2999999999999999E-4</v>
      </c>
      <c r="T6" s="23">
        <v>1.2E-4</v>
      </c>
      <c r="U6" s="23">
        <v>1.4999999999999999E-4</v>
      </c>
      <c r="V6" s="23">
        <v>1.3999999999999999E-4</v>
      </c>
      <c r="W6" s="23">
        <v>1.3999999999999999E-4</v>
      </c>
      <c r="X6" s="23">
        <v>1.3999999999999999E-4</v>
      </c>
      <c r="Y6" s="23">
        <v>1.2999999999999999E-4</v>
      </c>
      <c r="Z6" s="23">
        <v>1.3999999999999999E-4</v>
      </c>
      <c r="AA6" s="23">
        <v>1.2999999999999999E-4</v>
      </c>
      <c r="AB6" s="23">
        <v>1.3999999999999999E-4</v>
      </c>
      <c r="AC6" s="23">
        <v>1.4999999999999999E-4</v>
      </c>
      <c r="AD6" s="130">
        <v>1.3999999999999999E-4</v>
      </c>
      <c r="AE6" s="139">
        <f>(AD6-AC6)/AC6</f>
        <v>-6.6666666666666666E-2</v>
      </c>
      <c r="AF6" s="32">
        <f>(AC6-AB6)/AB6</f>
        <v>7.1428571428571425E-2</v>
      </c>
      <c r="AG6" s="12">
        <f>(AC6-AA6)/AA6</f>
        <v>0.15384615384615385</v>
      </c>
      <c r="AH6" s="12">
        <f>(Z6-$C6)/$C6</f>
        <v>1</v>
      </c>
      <c r="AI6" s="12">
        <f>(AA6-$C6)/$C6</f>
        <v>0.8571428571428571</v>
      </c>
      <c r="AJ6" s="12">
        <f>(AB6-$C6)/$C6</f>
        <v>1</v>
      </c>
      <c r="AK6" s="12">
        <f>(AC6-$C6)/$C6</f>
        <v>1.1428571428571428</v>
      </c>
      <c r="AL6" s="139">
        <f t="shared" ref="AL6:AL15" si="0">(AD6-C6)/C6</f>
        <v>1</v>
      </c>
    </row>
    <row r="7" spans="1:38" ht="26.65" customHeight="1" x14ac:dyDescent="0.2">
      <c r="A7" s="85"/>
      <c r="B7" s="9" t="s">
        <v>16</v>
      </c>
      <c r="C7" s="23">
        <v>0.27744999999999997</v>
      </c>
      <c r="D7" s="23">
        <v>0.38800000000000001</v>
      </c>
      <c r="E7" s="23">
        <v>0.35653000000000001</v>
      </c>
      <c r="F7" s="23">
        <v>0.25663999999999998</v>
      </c>
      <c r="G7" s="23">
        <v>0.21031</v>
      </c>
      <c r="H7" s="23">
        <v>0.12934000000000001</v>
      </c>
      <c r="I7" s="23">
        <v>0.12712000000000001</v>
      </c>
      <c r="J7" s="23">
        <v>0.11365</v>
      </c>
      <c r="K7" s="23">
        <v>0.12326000000000001</v>
      </c>
      <c r="L7" s="23">
        <v>0.10809000000000001</v>
      </c>
      <c r="M7" s="23">
        <v>8.8050000000000017E-2</v>
      </c>
      <c r="N7" s="23">
        <v>8.4540000000000004E-2</v>
      </c>
      <c r="O7" s="23">
        <v>0.26044</v>
      </c>
      <c r="P7" s="23">
        <v>0.12096999999999999</v>
      </c>
      <c r="Q7" s="23">
        <v>0.12046999999999999</v>
      </c>
      <c r="R7" s="23">
        <v>0.11906</v>
      </c>
      <c r="S7" s="23">
        <v>0.10519999999999999</v>
      </c>
      <c r="T7" s="23">
        <v>9.6299999999999997E-2</v>
      </c>
      <c r="U7" s="23">
        <v>8.3279999999999993E-2</v>
      </c>
      <c r="V7" s="23">
        <v>6.6380000000000008E-2</v>
      </c>
      <c r="W7" s="23">
        <v>7.6749999999999999E-2</v>
      </c>
      <c r="X7" s="23">
        <v>8.3650000000000002E-2</v>
      </c>
      <c r="Y7" s="23">
        <v>8.5449999999999998E-2</v>
      </c>
      <c r="Z7" s="23">
        <v>7.7740000000000004E-2</v>
      </c>
      <c r="AA7" s="23">
        <v>7.9969999999999999E-2</v>
      </c>
      <c r="AB7" s="23">
        <v>7.5289999999999996E-2</v>
      </c>
      <c r="AC7" s="23">
        <v>8.0100000000000005E-2</v>
      </c>
      <c r="AD7" s="130">
        <v>0.12140999999999999</v>
      </c>
      <c r="AE7" s="139">
        <f t="shared" ref="AE7:AE14" si="1">SUM(AD7-AC7)/AC7</f>
        <v>0.51573033707865146</v>
      </c>
      <c r="AF7" s="32">
        <f>(AC7-AB7)/AB7</f>
        <v>6.3886306282374933E-2</v>
      </c>
      <c r="AG7" s="12">
        <f>(AC7-AA7)/AA7</f>
        <v>1.6256096036014144E-3</v>
      </c>
      <c r="AH7" s="12">
        <f>(Z7-$C7)/$C7</f>
        <v>-0.71980537033699765</v>
      </c>
      <c r="AI7" s="12">
        <f>(AA7-$C7)/$C7</f>
        <v>-0.7117678861056046</v>
      </c>
      <c r="AJ7" s="12">
        <f>(AB7-$C7)/$C7</f>
        <v>-0.72863579023247427</v>
      </c>
      <c r="AK7" s="12">
        <f>(AC7-$C7)/$C7</f>
        <v>-0.7112993332131915</v>
      </c>
      <c r="AL7" s="139">
        <f t="shared" si="0"/>
        <v>-0.5624076410163994</v>
      </c>
    </row>
    <row r="8" spans="1:38" x14ac:dyDescent="0.2">
      <c r="A8" s="85"/>
      <c r="B8" s="8" t="s">
        <v>17</v>
      </c>
      <c r="C8" s="23">
        <v>5.8293799999999996</v>
      </c>
      <c r="D8" s="23">
        <v>6.0926400000000003</v>
      </c>
      <c r="E8" s="23">
        <v>2.4828299999999999</v>
      </c>
      <c r="F8" s="23">
        <v>2.9072300000000002</v>
      </c>
      <c r="G8" s="23">
        <v>2.5579000000000001</v>
      </c>
      <c r="H8" s="23">
        <v>2.3981400000000002</v>
      </c>
      <c r="I8" s="23">
        <v>2.7729499999999998</v>
      </c>
      <c r="J8" s="23">
        <v>2.8673600000000001</v>
      </c>
      <c r="K8" s="23">
        <v>2.6834099999999999</v>
      </c>
      <c r="L8" s="23">
        <v>2.7991899999999998</v>
      </c>
      <c r="M8" s="23">
        <v>2.74655</v>
      </c>
      <c r="N8" s="23">
        <v>2.8023099999999999</v>
      </c>
      <c r="O8" s="23">
        <v>2.8376199999999998</v>
      </c>
      <c r="P8" s="23">
        <v>2.9391400000000001</v>
      </c>
      <c r="Q8" s="23">
        <v>2.94564</v>
      </c>
      <c r="R8" s="23">
        <v>3.0272299999999999</v>
      </c>
      <c r="S8" s="23">
        <v>3.2515499999999999</v>
      </c>
      <c r="T8" s="23">
        <v>3.1972499999999999</v>
      </c>
      <c r="U8" s="23">
        <v>3.3298299999999998</v>
      </c>
      <c r="V8" s="23">
        <v>3.3338000000000001</v>
      </c>
      <c r="W8" s="23">
        <v>3.46896</v>
      </c>
      <c r="X8" s="23">
        <v>3.4233899999999999</v>
      </c>
      <c r="Y8" s="23">
        <v>3.4279099999999998</v>
      </c>
      <c r="Z8" s="23">
        <v>3.3655200000000001</v>
      </c>
      <c r="AA8" s="23">
        <v>3.0835300000000001</v>
      </c>
      <c r="AB8" s="23">
        <v>2.8256100000000002</v>
      </c>
      <c r="AC8" s="23">
        <v>2.8535599999999999</v>
      </c>
      <c r="AD8" s="130">
        <v>2.8872399999999998</v>
      </c>
      <c r="AE8" s="139">
        <f t="shared" si="1"/>
        <v>1.1802800712092941E-2</v>
      </c>
      <c r="AF8" s="32">
        <f>(AC8-AB8)/AB8</f>
        <v>9.8916694094371461E-3</v>
      </c>
      <c r="AG8" s="12">
        <f>(AC8-AA8)/AA8</f>
        <v>-7.4580107863390407E-2</v>
      </c>
      <c r="AH8" s="12">
        <f>(Z8-$C8)/$C8</f>
        <v>-0.4226624443765889</v>
      </c>
      <c r="AI8" s="12">
        <f>(AA8-$C8)/$C8</f>
        <v>-0.47103637093481632</v>
      </c>
      <c r="AJ8" s="12">
        <f>(AB8-$C8)/$C8</f>
        <v>-0.51528121343950806</v>
      </c>
      <c r="AK8" s="12">
        <f>(AC8-$C8)/$C8</f>
        <v>-0.51048653544630818</v>
      </c>
      <c r="AL8" s="139">
        <f t="shared" si="0"/>
        <v>-0.50470890557829473</v>
      </c>
    </row>
    <row r="9" spans="1:38" ht="24.75" customHeight="1" x14ac:dyDescent="0.2">
      <c r="A9" s="85"/>
      <c r="B9" s="9" t="s">
        <v>18</v>
      </c>
      <c r="C9" s="23">
        <v>1.35998</v>
      </c>
      <c r="D9" s="23">
        <v>1.51878</v>
      </c>
      <c r="E9" s="23">
        <v>0.70752999999999999</v>
      </c>
      <c r="F9" s="23">
        <v>0.57064999999999999</v>
      </c>
      <c r="G9" s="23">
        <v>0.56788000000000005</v>
      </c>
      <c r="H9" s="23">
        <v>0.53408</v>
      </c>
      <c r="I9" s="23">
        <v>0.45478999999999997</v>
      </c>
      <c r="J9" s="23">
        <v>0.40446000000000004</v>
      </c>
      <c r="K9" s="23">
        <v>0.38010000000000005</v>
      </c>
      <c r="L9" s="23">
        <v>0.31860999999999995</v>
      </c>
      <c r="M9" s="23">
        <v>0.26988000000000001</v>
      </c>
      <c r="N9" s="23">
        <v>0.28988000000000003</v>
      </c>
      <c r="O9" s="23">
        <v>0.30329</v>
      </c>
      <c r="P9" s="23">
        <v>0.31436999999999998</v>
      </c>
      <c r="Q9" s="23">
        <v>0.32212000000000002</v>
      </c>
      <c r="R9" s="23">
        <v>0.25683</v>
      </c>
      <c r="S9" s="23">
        <v>0.29108000000000001</v>
      </c>
      <c r="T9" s="23">
        <v>0.31324999999999997</v>
      </c>
      <c r="U9" s="23">
        <v>0.29012999999999994</v>
      </c>
      <c r="V9" s="23">
        <v>0.25625999999999999</v>
      </c>
      <c r="W9" s="23">
        <v>0.28649999999999998</v>
      </c>
      <c r="X9" s="23">
        <v>0.29525000000000001</v>
      </c>
      <c r="Y9" s="23">
        <v>0.27309</v>
      </c>
      <c r="Z9" s="23">
        <v>0.25391000000000002</v>
      </c>
      <c r="AA9" s="23">
        <v>0.24847000000000002</v>
      </c>
      <c r="AB9" s="23">
        <v>0.22569</v>
      </c>
      <c r="AC9" s="23">
        <v>0.24262999999999998</v>
      </c>
      <c r="AD9" s="130">
        <v>0.26850000000000002</v>
      </c>
      <c r="AE9" s="139">
        <f t="shared" si="1"/>
        <v>0.10662325351358048</v>
      </c>
      <c r="AF9" s="32">
        <f>(AC9-AB9)/AB9</f>
        <v>7.5058708848420322E-2</v>
      </c>
      <c r="AG9" s="12">
        <f>(AC9-AA9)/AA9</f>
        <v>-2.3503843522356981E-2</v>
      </c>
      <c r="AH9" s="12">
        <f>(Z9-$C9)/$C9</f>
        <v>-0.81329872498124967</v>
      </c>
      <c r="AI9" s="12">
        <f>(AA9-$C9)/$C9</f>
        <v>-0.81729878380564425</v>
      </c>
      <c r="AJ9" s="12">
        <f>(AB9-$C9)/$C9</f>
        <v>-0.83404903013279608</v>
      </c>
      <c r="AK9" s="12">
        <f>(AC9-$C9)/$C9</f>
        <v>-0.82159296460242071</v>
      </c>
      <c r="AL9" s="139">
        <f t="shared" si="0"/>
        <v>-0.80257062603861828</v>
      </c>
    </row>
    <row r="10" spans="1:38" ht="15.75" x14ac:dyDescent="0.2">
      <c r="A10" s="86"/>
      <c r="B10" s="10" t="s">
        <v>11</v>
      </c>
      <c r="C10" s="24">
        <f t="shared" ref="C10:Z10" si="2">C5+C6+C7+C8+C9</f>
        <v>7.6884199999999998</v>
      </c>
      <c r="D10" s="24">
        <f t="shared" si="2"/>
        <v>8.1935300000000009</v>
      </c>
      <c r="E10" s="24">
        <f t="shared" si="2"/>
        <v>3.7189899999999998</v>
      </c>
      <c r="F10" s="24">
        <f t="shared" si="2"/>
        <v>3.8929100000000001</v>
      </c>
      <c r="G10" s="24">
        <f t="shared" si="2"/>
        <v>3.4351300000000005</v>
      </c>
      <c r="H10" s="24">
        <f t="shared" si="2"/>
        <v>3.1298900000000001</v>
      </c>
      <c r="I10" s="24">
        <f t="shared" si="2"/>
        <v>3.41527</v>
      </c>
      <c r="J10" s="24">
        <f t="shared" si="2"/>
        <v>3.4441300000000004</v>
      </c>
      <c r="K10" s="24">
        <f t="shared" si="2"/>
        <v>3.2519100000000001</v>
      </c>
      <c r="L10" s="24">
        <f t="shared" si="2"/>
        <v>3.2894700000000001</v>
      </c>
      <c r="M10" s="24">
        <f t="shared" si="2"/>
        <v>3.1639700000000004</v>
      </c>
      <c r="N10" s="24">
        <f t="shared" si="2"/>
        <v>3.2538299999999998</v>
      </c>
      <c r="O10" s="24">
        <f t="shared" si="2"/>
        <v>3.4889899999999998</v>
      </c>
      <c r="P10" s="24">
        <f t="shared" si="2"/>
        <v>3.4765699999999997</v>
      </c>
      <c r="Q10" s="24">
        <f t="shared" si="2"/>
        <v>3.50569</v>
      </c>
      <c r="R10" s="24">
        <f t="shared" si="2"/>
        <v>3.6665599999999996</v>
      </c>
      <c r="S10" s="24">
        <f t="shared" si="2"/>
        <v>3.7958699999999999</v>
      </c>
      <c r="T10" s="24">
        <f t="shared" si="2"/>
        <v>3.8237199999999998</v>
      </c>
      <c r="U10" s="24">
        <f t="shared" si="2"/>
        <v>3.8025799999999998</v>
      </c>
      <c r="V10" s="24">
        <f t="shared" si="2"/>
        <v>3.7072600000000002</v>
      </c>
      <c r="W10" s="24">
        <f t="shared" si="2"/>
        <v>3.8757200000000003</v>
      </c>
      <c r="X10" s="24">
        <f t="shared" si="2"/>
        <v>3.8442999999999996</v>
      </c>
      <c r="Y10" s="24">
        <f t="shared" si="2"/>
        <v>3.8244299999999996</v>
      </c>
      <c r="Z10" s="24">
        <f t="shared" si="2"/>
        <v>3.7799399999999999</v>
      </c>
      <c r="AA10" s="24">
        <f>AA5+AA6+AA7+AA8+AA9</f>
        <v>3.4610100000000004</v>
      </c>
      <c r="AB10" s="24">
        <f>AB5+AB6+AB7+AB8+AB9</f>
        <v>3.1722300000000003</v>
      </c>
      <c r="AC10" s="24">
        <f>AC5+AC6+AC7+AC8+AC9</f>
        <v>3.2181199999999999</v>
      </c>
      <c r="AD10" s="24">
        <f>AD5+AD6+AD7+AD8+AD9</f>
        <v>3.3397199999999998</v>
      </c>
      <c r="AE10" s="141">
        <f t="shared" si="1"/>
        <v>3.7786036567934056E-2</v>
      </c>
      <c r="AF10" s="33">
        <f>(AC10-AB10)/AB10</f>
        <v>1.4466164181033386E-2</v>
      </c>
      <c r="AG10" s="22">
        <f>(AC10-AA10)/AA10</f>
        <v>-7.0178936206483217E-2</v>
      </c>
      <c r="AH10" s="22">
        <f>(Z10-$C10)/$C10</f>
        <v>-0.50835932480275536</v>
      </c>
      <c r="AI10" s="22">
        <f>(AA10-$C10)/$C10</f>
        <v>-0.54984118973729312</v>
      </c>
      <c r="AJ10" s="22">
        <f>(AB10-$C10)/$C10</f>
        <v>-0.58740157275487037</v>
      </c>
      <c r="AK10" s="22">
        <f>(AC10-$C10)/$C10</f>
        <v>-0.58143285616550611</v>
      </c>
      <c r="AL10" s="140">
        <f t="shared" si="0"/>
        <v>-0.56561686276244016</v>
      </c>
    </row>
    <row r="11" spans="1:38" ht="20.45" customHeight="1" x14ac:dyDescent="0.2">
      <c r="A11" s="91" t="s">
        <v>14</v>
      </c>
      <c r="B11" s="8" t="s">
        <v>6</v>
      </c>
      <c r="C11" s="23">
        <v>3.2849999999999997E-2</v>
      </c>
      <c r="D11" s="23">
        <v>3.3279999999999997E-2</v>
      </c>
      <c r="E11" s="23">
        <v>2.2409999999999999E-2</v>
      </c>
      <c r="F11" s="23">
        <v>1.5250000000000001E-2</v>
      </c>
      <c r="G11" s="23">
        <v>1.2950000000000001E-2</v>
      </c>
      <c r="H11" s="23">
        <v>1.593E-2</v>
      </c>
      <c r="I11" s="23">
        <v>6.0899999999999999E-3</v>
      </c>
      <c r="J11" s="23">
        <v>1.9509999999999996E-2</v>
      </c>
      <c r="K11" s="23">
        <v>1.985E-2</v>
      </c>
      <c r="L11" s="23">
        <v>2.018E-2</v>
      </c>
      <c r="M11" s="23">
        <v>1.7319999999999999E-2</v>
      </c>
      <c r="N11" s="23">
        <v>1.5969999999999998E-2</v>
      </c>
      <c r="O11" s="23">
        <v>1.7440000000000001E-2</v>
      </c>
      <c r="P11" s="23">
        <v>1.7500000000000002E-2</v>
      </c>
      <c r="Q11" s="23">
        <v>2.001E-2</v>
      </c>
      <c r="R11" s="23">
        <v>2.1130000000000003E-2</v>
      </c>
      <c r="S11" s="23">
        <v>2.3430000000000003E-2</v>
      </c>
      <c r="T11" s="23">
        <v>3.4049999999999997E-2</v>
      </c>
      <c r="U11" s="23">
        <v>3.2330000000000005E-2</v>
      </c>
      <c r="V11" s="23">
        <v>2.6849999999999999E-2</v>
      </c>
      <c r="W11" s="23">
        <v>2.8790000000000003E-2</v>
      </c>
      <c r="X11" s="23">
        <v>2.9010000000000001E-2</v>
      </c>
      <c r="Y11" s="23">
        <v>2.8710000000000003E-2</v>
      </c>
      <c r="Z11" s="23">
        <v>2.7359999999999999E-2</v>
      </c>
      <c r="AA11" s="23">
        <v>2.7359999999999999E-2</v>
      </c>
      <c r="AB11" s="23">
        <v>2.6690000000000002E-2</v>
      </c>
      <c r="AC11" s="23">
        <v>2.6020000000000001E-2</v>
      </c>
      <c r="AD11" s="130">
        <v>2.3179999999999999E-2</v>
      </c>
      <c r="AE11" s="139">
        <f t="shared" si="1"/>
        <v>-0.10914681014604159</v>
      </c>
      <c r="AF11" s="32">
        <f>(AC11-AB11)/AB11</f>
        <v>-2.5103034844511068E-2</v>
      </c>
      <c r="AG11" s="12">
        <f>(AC11-AA11)/AA11</f>
        <v>-4.897660818713441E-2</v>
      </c>
      <c r="AH11" s="12">
        <f>(Z11-$C11)/$C11</f>
        <v>-0.16712328767123283</v>
      </c>
      <c r="AI11" s="12">
        <f>(AA11-$C11)/$C11</f>
        <v>-0.16712328767123283</v>
      </c>
      <c r="AJ11" s="12">
        <f>(AB11-$C11)/$C11</f>
        <v>-0.18751902587519012</v>
      </c>
      <c r="AK11" s="12">
        <f>(AC11-$C11)/$C11</f>
        <v>-0.20791476407914752</v>
      </c>
      <c r="AL11" s="139">
        <f t="shared" si="0"/>
        <v>-0.29436834094368336</v>
      </c>
    </row>
    <row r="12" spans="1:38" ht="20.45" customHeight="1" x14ac:dyDescent="0.2">
      <c r="A12" s="92"/>
      <c r="B12" s="8" t="s">
        <v>13</v>
      </c>
      <c r="C12" s="23">
        <v>5.8600000000000006E-3</v>
      </c>
      <c r="D12" s="23">
        <v>6.1000000000000004E-3</v>
      </c>
      <c r="E12" s="23">
        <v>5.8100000000000001E-3</v>
      </c>
      <c r="F12" s="23">
        <v>5.7099999999999998E-3</v>
      </c>
      <c r="G12" s="23">
        <v>6.0599999999999994E-3</v>
      </c>
      <c r="H12" s="23">
        <v>3.9199999999999999E-3</v>
      </c>
      <c r="I12" s="23">
        <v>4.28E-3</v>
      </c>
      <c r="J12" s="23">
        <v>4.1399999999999996E-3</v>
      </c>
      <c r="K12" s="23">
        <v>3.9399999999999999E-3</v>
      </c>
      <c r="L12" s="23">
        <v>3.49E-3</v>
      </c>
      <c r="M12" s="23">
        <v>3.63E-3</v>
      </c>
      <c r="N12" s="23">
        <v>3.2399999999999998E-3</v>
      </c>
      <c r="O12" s="23">
        <v>3.5100000000000001E-3</v>
      </c>
      <c r="P12" s="23">
        <v>3.8500000000000001E-3</v>
      </c>
      <c r="Q12" s="23">
        <v>3.8899999999999998E-3</v>
      </c>
      <c r="R12" s="23">
        <v>3.9399999999999999E-3</v>
      </c>
      <c r="S12" s="23">
        <v>3.79E-3</v>
      </c>
      <c r="T12" s="23">
        <v>3.8799999999999998E-3</v>
      </c>
      <c r="U12" s="23">
        <v>3.9399999999999999E-3</v>
      </c>
      <c r="V12" s="23">
        <v>3.0499999999999998E-3</v>
      </c>
      <c r="W12" s="23">
        <v>3.2699999999999999E-3</v>
      </c>
      <c r="X12" s="23">
        <v>3.3399999999999997E-3</v>
      </c>
      <c r="Y12" s="23">
        <v>3.14E-3</v>
      </c>
      <c r="Z12" s="23">
        <v>2.9000000000000002E-3</v>
      </c>
      <c r="AA12" s="23">
        <v>3.0200000000000001E-3</v>
      </c>
      <c r="AB12" s="23">
        <v>2.8300000000000001E-3</v>
      </c>
      <c r="AC12" s="23">
        <v>2.5300000000000001E-3</v>
      </c>
      <c r="AD12" s="130">
        <v>2.99E-3</v>
      </c>
      <c r="AE12" s="139">
        <f t="shared" si="1"/>
        <v>0.18181818181818177</v>
      </c>
      <c r="AF12" s="32">
        <f>(AC12-AB12)/AB12</f>
        <v>-0.10600706713780916</v>
      </c>
      <c r="AG12" s="12">
        <f>(AC12-AA12)/AA12</f>
        <v>-0.16225165562913907</v>
      </c>
      <c r="AH12" s="12">
        <f>(Z12-$C12)/$C12</f>
        <v>-0.50511945392491464</v>
      </c>
      <c r="AI12" s="12">
        <f>(AA12-$C12)/$C12</f>
        <v>-0.48464163822525602</v>
      </c>
      <c r="AJ12" s="12">
        <f>(AB12-$C12)/$C12</f>
        <v>-0.51706484641638228</v>
      </c>
      <c r="AK12" s="12">
        <f>(AC12-$C12)/$C12</f>
        <v>-0.56825938566552903</v>
      </c>
      <c r="AL12" s="139">
        <f t="shared" si="0"/>
        <v>-0.48976109215017072</v>
      </c>
    </row>
    <row r="13" spans="1:38" s="6" customFormat="1" ht="22.15" customHeight="1" x14ac:dyDescent="0.2">
      <c r="A13" s="93"/>
      <c r="B13" s="10" t="s">
        <v>11</v>
      </c>
      <c r="C13" s="24">
        <f t="shared" ref="C13:AB13" si="3">C11+C12</f>
        <v>3.8709999999999994E-2</v>
      </c>
      <c r="D13" s="24">
        <f t="shared" si="3"/>
        <v>3.9379999999999998E-2</v>
      </c>
      <c r="E13" s="24">
        <f t="shared" si="3"/>
        <v>2.8219999999999999E-2</v>
      </c>
      <c r="F13" s="24">
        <f t="shared" si="3"/>
        <v>2.0959999999999999E-2</v>
      </c>
      <c r="G13" s="24">
        <f t="shared" si="3"/>
        <v>1.9009999999999999E-2</v>
      </c>
      <c r="H13" s="24">
        <f t="shared" si="3"/>
        <v>1.985E-2</v>
      </c>
      <c r="I13" s="24">
        <f t="shared" si="3"/>
        <v>1.0370000000000001E-2</v>
      </c>
      <c r="J13" s="24">
        <f t="shared" si="3"/>
        <v>2.3649999999999997E-2</v>
      </c>
      <c r="K13" s="24">
        <f t="shared" si="3"/>
        <v>2.3789999999999999E-2</v>
      </c>
      <c r="L13" s="24">
        <f t="shared" si="3"/>
        <v>2.367E-2</v>
      </c>
      <c r="M13" s="24">
        <f t="shared" si="3"/>
        <v>2.095E-2</v>
      </c>
      <c r="N13" s="24">
        <f t="shared" si="3"/>
        <v>1.9209999999999998E-2</v>
      </c>
      <c r="O13" s="24">
        <f t="shared" si="3"/>
        <v>2.095E-2</v>
      </c>
      <c r="P13" s="24">
        <f t="shared" si="3"/>
        <v>2.1350000000000001E-2</v>
      </c>
      <c r="Q13" s="24">
        <f t="shared" si="3"/>
        <v>2.3900000000000001E-2</v>
      </c>
      <c r="R13" s="24">
        <f t="shared" si="3"/>
        <v>2.5070000000000002E-2</v>
      </c>
      <c r="S13" s="24">
        <f t="shared" si="3"/>
        <v>2.7220000000000001E-2</v>
      </c>
      <c r="T13" s="24">
        <f t="shared" si="3"/>
        <v>3.7929999999999998E-2</v>
      </c>
      <c r="U13" s="24">
        <f t="shared" si="3"/>
        <v>3.6270000000000004E-2</v>
      </c>
      <c r="V13" s="24">
        <f t="shared" si="3"/>
        <v>2.9899999999999999E-2</v>
      </c>
      <c r="W13" s="24">
        <f t="shared" si="3"/>
        <v>3.2060000000000005E-2</v>
      </c>
      <c r="X13" s="24">
        <f t="shared" si="3"/>
        <v>3.2350000000000004E-2</v>
      </c>
      <c r="Y13" s="24">
        <f t="shared" si="3"/>
        <v>3.1850000000000003E-2</v>
      </c>
      <c r="Z13" s="24">
        <f t="shared" si="3"/>
        <v>3.0259999999999999E-2</v>
      </c>
      <c r="AA13" s="24">
        <f t="shared" si="3"/>
        <v>3.0379999999999997E-2</v>
      </c>
      <c r="AB13" s="24">
        <f t="shared" si="3"/>
        <v>2.9520000000000001E-2</v>
      </c>
      <c r="AC13" s="24">
        <f>AC11+AC12</f>
        <v>2.8550000000000002E-2</v>
      </c>
      <c r="AD13" s="24">
        <f>AD11+AD12</f>
        <v>2.6169999999999999E-2</v>
      </c>
      <c r="AE13" s="138">
        <f t="shared" si="1"/>
        <v>-8.3362521891418684E-2</v>
      </c>
      <c r="AF13" s="33">
        <f>(AC13-AB13)/AB13</f>
        <v>-3.2859078590785858E-2</v>
      </c>
      <c r="AG13" s="22">
        <f>(AC13-AA13)/AA13</f>
        <v>-6.0236998025016295E-2</v>
      </c>
      <c r="AH13" s="22">
        <f>(Z13-$C13)/$C13</f>
        <v>-0.21828984758460337</v>
      </c>
      <c r="AI13" s="22">
        <f>(AA13-$C13)/$C13</f>
        <v>-0.21518987341772147</v>
      </c>
      <c r="AJ13" s="22">
        <f>(AB13-$C13)/$C13</f>
        <v>-0.23740635494704196</v>
      </c>
      <c r="AK13" s="22">
        <f>(AC13-$C13)/$C13</f>
        <v>-0.26246447946267099</v>
      </c>
      <c r="AL13" s="140">
        <f t="shared" si="0"/>
        <v>-0.32394730043916292</v>
      </c>
    </row>
    <row r="14" spans="1:38" x14ac:dyDescent="0.2">
      <c r="A14" s="94" t="s">
        <v>0</v>
      </c>
      <c r="B14" s="94"/>
      <c r="C14" s="23">
        <v>8.7949999999999991E-10</v>
      </c>
      <c r="D14" s="23">
        <v>8.7949999999999991E-10</v>
      </c>
      <c r="E14" s="23">
        <v>2.2429359999999997E-8</v>
      </c>
      <c r="F14" s="23">
        <v>2.1591680000000003E-8</v>
      </c>
      <c r="G14" s="23">
        <v>3.5963700000000001E-9</v>
      </c>
      <c r="H14" s="23">
        <v>2.7376000000000001E-11</v>
      </c>
      <c r="I14" s="23">
        <v>1.3888000000000001E-11</v>
      </c>
      <c r="J14" s="23">
        <v>1.2960000000000001E-11</v>
      </c>
      <c r="K14" s="23">
        <v>9.3055999999999991E-11</v>
      </c>
      <c r="L14" s="23">
        <v>3.2447999999999997E-11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1.2977999999999999E-10</v>
      </c>
      <c r="Y14" s="23">
        <v>1.5389745000000001E-9</v>
      </c>
      <c r="Z14" s="23">
        <v>2.2906169999999996E-9</v>
      </c>
      <c r="AA14" s="23">
        <v>2.9957549999999996E-9</v>
      </c>
      <c r="AB14" s="23">
        <v>3.7874129999999996E-9</v>
      </c>
      <c r="AC14" s="23">
        <v>3.7874129999999996E-9</v>
      </c>
      <c r="AD14" s="23">
        <v>3.7874129999999996E-9</v>
      </c>
      <c r="AE14" s="139">
        <f t="shared" si="1"/>
        <v>0</v>
      </c>
      <c r="AF14" s="32">
        <f>(AC14-AB14)/AB14</f>
        <v>0</v>
      </c>
      <c r="AG14" s="12">
        <f>(AC14-AA14)/AA14</f>
        <v>0.26425992779783392</v>
      </c>
      <c r="AH14" s="12">
        <f>(Z14-$C14)/$C14</f>
        <v>1.604453666856168</v>
      </c>
      <c r="AI14" s="12">
        <f>(AA14-$C14)/$C14</f>
        <v>2.4062023877202958</v>
      </c>
      <c r="AJ14" s="12">
        <f>(AB14-$C14)/$C14</f>
        <v>3.3063251847640709</v>
      </c>
      <c r="AK14" s="12">
        <f>(AC14-$C14)/$C14</f>
        <v>3.3063251847640709</v>
      </c>
      <c r="AL14" s="139">
        <f t="shared" si="0"/>
        <v>3.3063251847640709</v>
      </c>
    </row>
    <row r="15" spans="1:38" ht="15.75" x14ac:dyDescent="0.2">
      <c r="A15" s="95" t="s">
        <v>12</v>
      </c>
      <c r="B15" s="95"/>
      <c r="C15" s="41">
        <f t="shared" ref="C15:AB15" si="4">C10+C13+C14</f>
        <v>7.7271300008794999</v>
      </c>
      <c r="D15" s="41">
        <f t="shared" si="4"/>
        <v>8.2329100008794995</v>
      </c>
      <c r="E15" s="41">
        <f t="shared" si="4"/>
        <v>3.7472100224293601</v>
      </c>
      <c r="F15" s="41">
        <f t="shared" si="4"/>
        <v>3.9138700215916802</v>
      </c>
      <c r="G15" s="41">
        <f t="shared" si="4"/>
        <v>3.4541400035963705</v>
      </c>
      <c r="H15" s="41">
        <f t="shared" si="4"/>
        <v>3.1497400000273759</v>
      </c>
      <c r="I15" s="41">
        <f t="shared" si="4"/>
        <v>3.425640000013888</v>
      </c>
      <c r="J15" s="41">
        <f t="shared" si="4"/>
        <v>3.4677800000129602</v>
      </c>
      <c r="K15" s="41">
        <f t="shared" si="4"/>
        <v>3.2757000000930558</v>
      </c>
      <c r="L15" s="41">
        <f t="shared" si="4"/>
        <v>3.313140000032448</v>
      </c>
      <c r="M15" s="41">
        <f t="shared" si="4"/>
        <v>3.1849200000000004</v>
      </c>
      <c r="N15" s="41">
        <f t="shared" si="4"/>
        <v>3.2730399999999999</v>
      </c>
      <c r="O15" s="41">
        <f t="shared" si="4"/>
        <v>3.5099399999999998</v>
      </c>
      <c r="P15" s="41">
        <f t="shared" si="4"/>
        <v>3.4979199999999997</v>
      </c>
      <c r="Q15" s="41">
        <f t="shared" si="4"/>
        <v>3.5295899999999998</v>
      </c>
      <c r="R15" s="41">
        <f t="shared" si="4"/>
        <v>3.6916299999999995</v>
      </c>
      <c r="S15" s="41">
        <f t="shared" si="4"/>
        <v>3.8230899999999997</v>
      </c>
      <c r="T15" s="41">
        <f t="shared" si="4"/>
        <v>3.8616499999999996</v>
      </c>
      <c r="U15" s="41">
        <f t="shared" si="4"/>
        <v>3.8388499999999999</v>
      </c>
      <c r="V15" s="41">
        <f t="shared" si="4"/>
        <v>3.7371600000000003</v>
      </c>
      <c r="W15" s="41">
        <f t="shared" si="4"/>
        <v>3.9077800000000003</v>
      </c>
      <c r="X15" s="41">
        <f t="shared" si="4"/>
        <v>3.8766500001297799</v>
      </c>
      <c r="Y15" s="41">
        <f t="shared" si="4"/>
        <v>3.8562800015389738</v>
      </c>
      <c r="Z15" s="41">
        <f t="shared" si="4"/>
        <v>3.8102000022906171</v>
      </c>
      <c r="AA15" s="41">
        <f t="shared" si="4"/>
        <v>3.4913900029957556</v>
      </c>
      <c r="AB15" s="41">
        <f t="shared" si="4"/>
        <v>3.2017500037874136</v>
      </c>
      <c r="AC15" s="41">
        <f>AC10+AC13+AC14</f>
        <v>3.246670003787413</v>
      </c>
      <c r="AD15" s="41">
        <f>AD10+AD13+AD14</f>
        <v>3.3658900037874129</v>
      </c>
      <c r="AE15" s="141">
        <f>SUM(AD15-AC15)/AC15</f>
        <v>3.672070147595026E-2</v>
      </c>
      <c r="AF15" s="35">
        <f>(AC15-AB15)/AB15</f>
        <v>1.4029827421523431E-2</v>
      </c>
      <c r="AG15" s="21">
        <f>(AC15-AA15)/AA15</f>
        <v>-7.0092427084445699E-2</v>
      </c>
      <c r="AH15" s="21">
        <f>(Z15-$C15)/$C15</f>
        <v>-0.50690618614453997</v>
      </c>
      <c r="AI15" s="21">
        <f>(AA15-$C15)/$C15</f>
        <v>-0.54816471282373058</v>
      </c>
      <c r="AJ15" s="21">
        <f>(AB15-$C15)/$C15</f>
        <v>-0.58564822858901155</v>
      </c>
      <c r="AK15" s="21">
        <f>(AC15-$C15)/$C15</f>
        <v>-0.57983494474431285</v>
      </c>
      <c r="AL15" s="140">
        <f t="shared" si="0"/>
        <v>-0.56440618917964258</v>
      </c>
    </row>
    <row r="16" spans="1:38" x14ac:dyDescent="0.2">
      <c r="A16" s="7" t="s">
        <v>22</v>
      </c>
      <c r="B16" s="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37"/>
      <c r="AE16" s="15"/>
      <c r="AF16" s="15"/>
      <c r="AG16" s="15"/>
      <c r="AH16" s="15"/>
      <c r="AI16" s="16"/>
    </row>
    <row r="17" spans="1:35" x14ac:dyDescent="0.2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15.75" x14ac:dyDescent="0.25">
      <c r="A18" s="1" t="s">
        <v>45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x14ac:dyDescent="0.2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15" customHeight="1" x14ac:dyDescent="0.2">
      <c r="A20" s="75" t="s">
        <v>1</v>
      </c>
      <c r="B20" s="75" t="s">
        <v>2</v>
      </c>
      <c r="C20" s="74" t="s">
        <v>8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16"/>
      <c r="AF20" s="16"/>
      <c r="AG20" s="16"/>
      <c r="AH20" s="16"/>
      <c r="AI20" s="16"/>
    </row>
    <row r="21" spans="1:35" x14ac:dyDescent="0.2">
      <c r="A21" s="75"/>
      <c r="B21" s="75"/>
      <c r="C21" s="14">
        <v>1990</v>
      </c>
      <c r="D21" s="14">
        <v>1991</v>
      </c>
      <c r="E21" s="14">
        <v>1992</v>
      </c>
      <c r="F21" s="14">
        <v>1993</v>
      </c>
      <c r="G21" s="14">
        <v>1994</v>
      </c>
      <c r="H21" s="14">
        <v>1995</v>
      </c>
      <c r="I21" s="14">
        <v>1996</v>
      </c>
      <c r="J21" s="14">
        <v>1997</v>
      </c>
      <c r="K21" s="14">
        <v>1998</v>
      </c>
      <c r="L21" s="14">
        <v>1999</v>
      </c>
      <c r="M21" s="14">
        <v>2000</v>
      </c>
      <c r="N21" s="14">
        <v>2001</v>
      </c>
      <c r="O21" s="14">
        <v>2002</v>
      </c>
      <c r="P21" s="14">
        <v>2003</v>
      </c>
      <c r="Q21" s="14">
        <v>2004</v>
      </c>
      <c r="R21" s="14">
        <v>2005</v>
      </c>
      <c r="S21" s="14">
        <v>2006</v>
      </c>
      <c r="T21" s="14">
        <v>2007</v>
      </c>
      <c r="U21" s="14">
        <v>2008</v>
      </c>
      <c r="V21" s="14">
        <v>2009</v>
      </c>
      <c r="W21" s="14">
        <v>2010</v>
      </c>
      <c r="X21" s="14">
        <v>2011</v>
      </c>
      <c r="Y21" s="14">
        <v>2012</v>
      </c>
      <c r="Z21" s="14">
        <v>2013</v>
      </c>
      <c r="AA21" s="14">
        <v>2014</v>
      </c>
      <c r="AB21" s="14">
        <v>2015</v>
      </c>
      <c r="AC21" s="14">
        <v>2016</v>
      </c>
      <c r="AD21" s="39">
        <v>2017</v>
      </c>
      <c r="AE21" s="16"/>
      <c r="AF21" s="16"/>
      <c r="AG21" s="16"/>
      <c r="AH21" s="16"/>
      <c r="AI21" s="16"/>
    </row>
    <row r="22" spans="1:35" x14ac:dyDescent="0.2">
      <c r="A22" s="96" t="s">
        <v>3</v>
      </c>
      <c r="B22" s="9" t="s">
        <v>9</v>
      </c>
      <c r="C22" s="12">
        <f t="shared" ref="C22:C32" si="5">C5/C$15</f>
        <v>2.8670411909050886E-2</v>
      </c>
      <c r="D22" s="12">
        <f t="shared" ref="D22:AB32" si="6">D5/D$15</f>
        <v>2.3568823171791167E-2</v>
      </c>
      <c r="E22" s="12">
        <f t="shared" si="6"/>
        <v>4.591949716457179E-2</v>
      </c>
      <c r="F22" s="12">
        <f t="shared" si="6"/>
        <v>4.0453566195744757E-2</v>
      </c>
      <c r="G22" s="12">
        <f t="shared" si="6"/>
        <v>2.8658363557045718E-2</v>
      </c>
      <c r="H22" s="12">
        <f t="shared" si="6"/>
        <v>2.1677979769570359E-2</v>
      </c>
      <c r="I22" s="12">
        <f t="shared" si="6"/>
        <v>1.7611307667984789E-2</v>
      </c>
      <c r="J22" s="12">
        <f t="shared" si="6"/>
        <v>1.6886884404368543E-2</v>
      </c>
      <c r="K22" s="12">
        <f t="shared" si="6"/>
        <v>1.9849192538435423E-2</v>
      </c>
      <c r="L22" s="12">
        <f t="shared" si="6"/>
        <v>1.9166108283796671E-2</v>
      </c>
      <c r="M22" s="12">
        <f t="shared" si="6"/>
        <v>1.86472501664092E-2</v>
      </c>
      <c r="N22" s="12">
        <f t="shared" si="6"/>
        <v>2.3516363991885218E-2</v>
      </c>
      <c r="O22" s="12">
        <f t="shared" si="6"/>
        <v>2.4937748223616357E-2</v>
      </c>
      <c r="P22" s="12">
        <f t="shared" si="6"/>
        <v>2.9151610099716407E-2</v>
      </c>
      <c r="Q22" s="12">
        <f t="shared" si="6"/>
        <v>3.3238988097767729E-2</v>
      </c>
      <c r="R22" s="12">
        <f t="shared" si="6"/>
        <v>7.1320798671589525E-2</v>
      </c>
      <c r="S22" s="12">
        <f t="shared" si="6"/>
        <v>3.8688600059114495E-2</v>
      </c>
      <c r="T22" s="12">
        <f t="shared" si="6"/>
        <v>5.6141804668988646E-2</v>
      </c>
      <c r="U22" s="12">
        <f t="shared" si="6"/>
        <v>2.5838467249306434E-2</v>
      </c>
      <c r="V22" s="12">
        <f t="shared" si="6"/>
        <v>1.3561099872630553E-2</v>
      </c>
      <c r="W22" s="12">
        <f t="shared" si="6"/>
        <v>1.1098372989267562E-2</v>
      </c>
      <c r="X22" s="12">
        <f t="shared" si="6"/>
        <v>1.0800562340835077E-2</v>
      </c>
      <c r="Y22" s="12">
        <f t="shared" si="6"/>
        <v>9.8151586463884177E-3</v>
      </c>
      <c r="Z22" s="12">
        <f t="shared" si="6"/>
        <v>2.1686525628661087E-2</v>
      </c>
      <c r="AA22" s="12">
        <f t="shared" si="6"/>
        <v>1.4008747220457531E-2</v>
      </c>
      <c r="AB22" s="12">
        <f t="shared" si="6"/>
        <v>1.4210978354392799E-2</v>
      </c>
      <c r="AC22" s="12">
        <f t="shared" ref="AC22:AD31" si="7">AC5/AC$15</f>
        <v>1.2837769145425334E-2</v>
      </c>
      <c r="AD22" s="12">
        <f t="shared" si="7"/>
        <v>1.854784319444535E-2</v>
      </c>
      <c r="AE22" s="16"/>
      <c r="AF22" s="16"/>
      <c r="AG22" s="16"/>
      <c r="AH22" s="16"/>
      <c r="AI22" s="16"/>
    </row>
    <row r="23" spans="1:35" ht="22.5" x14ac:dyDescent="0.2">
      <c r="A23" s="97"/>
      <c r="B23" s="9" t="s">
        <v>10</v>
      </c>
      <c r="C23" s="12">
        <f t="shared" si="5"/>
        <v>9.0589908532705692E-6</v>
      </c>
      <c r="D23" s="12">
        <f t="shared" ref="D23:R23" si="8">D6/D$15</f>
        <v>8.5024614616851253E-6</v>
      </c>
      <c r="E23" s="12">
        <f t="shared" si="8"/>
        <v>8.0059563836645193E-6</v>
      </c>
      <c r="F23" s="12">
        <f t="shared" si="8"/>
        <v>1.5330095191970477E-5</v>
      </c>
      <c r="G23" s="12">
        <f t="shared" si="8"/>
        <v>1.4475383148320902E-5</v>
      </c>
      <c r="H23" s="12">
        <f t="shared" si="8"/>
        <v>1.5874326134717605E-5</v>
      </c>
      <c r="I23" s="12">
        <f t="shared" si="8"/>
        <v>2.3353300405085086E-5</v>
      </c>
      <c r="J23" s="12">
        <f t="shared" si="8"/>
        <v>2.8836892767022784E-5</v>
      </c>
      <c r="K23" s="12">
        <f t="shared" si="8"/>
        <v>3.6633391335162273E-5</v>
      </c>
      <c r="L23" s="12">
        <f t="shared" si="8"/>
        <v>2.4146278152814704E-5</v>
      </c>
      <c r="M23" s="12">
        <f t="shared" si="8"/>
        <v>3.1397962900167035E-5</v>
      </c>
      <c r="N23" s="12">
        <f t="shared" si="8"/>
        <v>3.9718426905873433E-5</v>
      </c>
      <c r="O23" s="12">
        <f t="shared" si="8"/>
        <v>3.1339567058126352E-5</v>
      </c>
      <c r="P23" s="12">
        <f t="shared" si="8"/>
        <v>3.4306101911993418E-5</v>
      </c>
      <c r="Q23" s="12">
        <f t="shared" si="8"/>
        <v>3.9664663601154806E-5</v>
      </c>
      <c r="R23" s="12">
        <f t="shared" si="8"/>
        <v>4.0632457749016019E-5</v>
      </c>
      <c r="S23" s="12">
        <f t="shared" si="6"/>
        <v>3.4003907833715659E-5</v>
      </c>
      <c r="T23" s="12">
        <f t="shared" si="6"/>
        <v>3.107479963228154E-5</v>
      </c>
      <c r="U23" s="12">
        <f t="shared" si="6"/>
        <v>3.9074201909425999E-5</v>
      </c>
      <c r="V23" s="12">
        <f t="shared" si="6"/>
        <v>3.7461601858095445E-5</v>
      </c>
      <c r="W23" s="12">
        <f t="shared" si="6"/>
        <v>3.5825967684977142E-5</v>
      </c>
      <c r="X23" s="12">
        <f t="shared" si="6"/>
        <v>3.6113654829637229E-5</v>
      </c>
      <c r="Y23" s="12">
        <f t="shared" si="6"/>
        <v>3.3711245020620719E-5</v>
      </c>
      <c r="Z23" s="12">
        <f t="shared" si="6"/>
        <v>3.6743478010559748E-5</v>
      </c>
      <c r="AA23" s="12">
        <f t="shared" si="6"/>
        <v>3.7234453867501101E-5</v>
      </c>
      <c r="AB23" s="12">
        <f t="shared" si="6"/>
        <v>4.3726087244285534E-5</v>
      </c>
      <c r="AC23" s="12">
        <f t="shared" si="7"/>
        <v>4.6201184544476963E-5</v>
      </c>
      <c r="AD23" s="12">
        <f t="shared" si="7"/>
        <v>4.1593753759768523E-5</v>
      </c>
      <c r="AE23" s="16"/>
      <c r="AF23" s="16"/>
      <c r="AG23" s="16"/>
      <c r="AH23" s="16"/>
      <c r="AI23" s="16"/>
    </row>
    <row r="24" spans="1:35" ht="22.5" x14ac:dyDescent="0.2">
      <c r="A24" s="97"/>
      <c r="B24" s="9" t="s">
        <v>16</v>
      </c>
      <c r="C24" s="12">
        <f t="shared" si="5"/>
        <v>3.5905957317713136E-2</v>
      </c>
      <c r="D24" s="12">
        <f t="shared" si="6"/>
        <v>4.7127929244768982E-2</v>
      </c>
      <c r="E24" s="12">
        <f t="shared" si="6"/>
        <v>9.5145454315597039E-2</v>
      </c>
      <c r="F24" s="12">
        <f t="shared" si="6"/>
        <v>6.5571927167788382E-2</v>
      </c>
      <c r="G24" s="12">
        <f t="shared" si="6"/>
        <v>6.0886356598467375E-2</v>
      </c>
      <c r="H24" s="12">
        <f t="shared" si="6"/>
        <v>4.1063706845287505E-2</v>
      </c>
      <c r="I24" s="12">
        <f t="shared" si="6"/>
        <v>3.7108394343680205E-2</v>
      </c>
      <c r="J24" s="12">
        <f t="shared" si="6"/>
        <v>3.2773128629721392E-2</v>
      </c>
      <c r="K24" s="12">
        <f t="shared" si="6"/>
        <v>3.7628598466434182E-2</v>
      </c>
      <c r="L24" s="12">
        <f t="shared" si="6"/>
        <v>3.2624640069221764E-2</v>
      </c>
      <c r="M24" s="12">
        <f t="shared" si="6"/>
        <v>2.7645906333597078E-2</v>
      </c>
      <c r="N24" s="12">
        <f t="shared" si="6"/>
        <v>2.5829198543250314E-2</v>
      </c>
      <c r="O24" s="12">
        <f t="shared" si="6"/>
        <v>7.4200698587440245E-2</v>
      </c>
      <c r="P24" s="12">
        <f t="shared" si="6"/>
        <v>3.4583409569115361E-2</v>
      </c>
      <c r="Q24" s="12">
        <f t="shared" si="6"/>
        <v>3.4131443028793715E-2</v>
      </c>
      <c r="R24" s="12">
        <f t="shared" si="6"/>
        <v>3.2251336130652321E-2</v>
      </c>
      <c r="S24" s="12">
        <f t="shared" si="6"/>
        <v>2.7517008493129901E-2</v>
      </c>
      <c r="T24" s="12">
        <f t="shared" si="6"/>
        <v>2.4937526704905937E-2</v>
      </c>
      <c r="U24" s="12">
        <f t="shared" si="6"/>
        <v>2.1693996900113314E-2</v>
      </c>
      <c r="V24" s="12">
        <f t="shared" si="6"/>
        <v>1.7762150938145545E-2</v>
      </c>
      <c r="W24" s="12">
        <f t="shared" si="6"/>
        <v>1.9640307284442826E-2</v>
      </c>
      <c r="X24" s="12">
        <f t="shared" si="6"/>
        <v>2.1577908760708246E-2</v>
      </c>
      <c r="Y24" s="12">
        <f t="shared" si="6"/>
        <v>2.2158660669323389E-2</v>
      </c>
      <c r="Z24" s="12">
        <f t="shared" si="6"/>
        <v>2.0403128432435108E-2</v>
      </c>
      <c r="AA24" s="12">
        <f t="shared" si="6"/>
        <v>2.2904917506031255E-2</v>
      </c>
      <c r="AB24" s="12">
        <f t="shared" si="6"/>
        <v>2.3515265061587558E-2</v>
      </c>
      <c r="AC24" s="12">
        <f t="shared" si="7"/>
        <v>2.46714325467507E-2</v>
      </c>
      <c r="AD24" s="12">
        <f t="shared" si="7"/>
        <v>3.6070697456953543E-2</v>
      </c>
      <c r="AE24" s="16"/>
      <c r="AF24" s="16"/>
      <c r="AG24" s="16"/>
      <c r="AH24" s="16"/>
      <c r="AI24" s="16"/>
    </row>
    <row r="25" spans="1:35" x14ac:dyDescent="0.2">
      <c r="A25" s="97"/>
      <c r="B25" s="8" t="s">
        <v>17</v>
      </c>
      <c r="C25" s="12">
        <f t="shared" si="5"/>
        <v>0.75440428714626273</v>
      </c>
      <c r="D25" s="12">
        <f t="shared" si="6"/>
        <v>0.74003481142744665</v>
      </c>
      <c r="E25" s="12">
        <f t="shared" si="6"/>
        <v>0.66258095626845925</v>
      </c>
      <c r="F25" s="12">
        <f t="shared" si="6"/>
        <v>0.74280187741587222</v>
      </c>
      <c r="G25" s="12">
        <f t="shared" si="6"/>
        <v>0.74053165110180075</v>
      </c>
      <c r="H25" s="12">
        <f t="shared" si="6"/>
        <v>0.76137712953423353</v>
      </c>
      <c r="I25" s="12">
        <f t="shared" si="6"/>
        <v>0.80946917947850849</v>
      </c>
      <c r="J25" s="12">
        <f t="shared" si="6"/>
        <v>0.82685752844450455</v>
      </c>
      <c r="K25" s="12">
        <f t="shared" si="6"/>
        <v>0.81918673868906489</v>
      </c>
      <c r="L25" s="12">
        <f t="shared" si="6"/>
        <v>0.84487525428221721</v>
      </c>
      <c r="M25" s="12">
        <f t="shared" si="6"/>
        <v>0.86236075003453772</v>
      </c>
      <c r="N25" s="12">
        <f t="shared" si="6"/>
        <v>0.85617957617383222</v>
      </c>
      <c r="O25" s="12">
        <f t="shared" si="6"/>
        <v>0.80845256614073169</v>
      </c>
      <c r="P25" s="12">
        <f t="shared" si="6"/>
        <v>0.84025363644680273</v>
      </c>
      <c r="Q25" s="12">
        <f t="shared" si="6"/>
        <v>0.83455585492932616</v>
      </c>
      <c r="R25" s="12">
        <f t="shared" si="6"/>
        <v>0.82002530047702515</v>
      </c>
      <c r="S25" s="12">
        <f t="shared" si="6"/>
        <v>0.85050312705167819</v>
      </c>
      <c r="T25" s="12">
        <f t="shared" si="6"/>
        <v>0.82794919270260126</v>
      </c>
      <c r="U25" s="12">
        <f t="shared" si="6"/>
        <v>0.86740299829375989</v>
      </c>
      <c r="V25" s="12">
        <f t="shared" si="6"/>
        <v>0.89206777338941867</v>
      </c>
      <c r="W25" s="12">
        <f t="shared" si="6"/>
        <v>0.88770606328913082</v>
      </c>
      <c r="X25" s="12">
        <f t="shared" si="6"/>
        <v>0.88307946290879857</v>
      </c>
      <c r="Y25" s="12">
        <f t="shared" si="6"/>
        <v>0.88891626091258436</v>
      </c>
      <c r="Z25" s="12">
        <f t="shared" si="6"/>
        <v>0.88329221510070755</v>
      </c>
      <c r="AA25" s="12">
        <f t="shared" si="6"/>
        <v>0.88318119641581294</v>
      </c>
      <c r="AB25" s="12">
        <f t="shared" si="6"/>
        <v>0.8825204955594691</v>
      </c>
      <c r="AC25" s="12">
        <f t="shared" si="7"/>
        <v>0.87891901445825127</v>
      </c>
      <c r="AD25" s="12">
        <f t="shared" si="7"/>
        <v>0.85779392575252911</v>
      </c>
      <c r="AE25" s="16"/>
      <c r="AF25" s="16"/>
      <c r="AG25" s="16"/>
      <c r="AH25" s="16"/>
      <c r="AI25" s="16"/>
    </row>
    <row r="26" spans="1:35" ht="22.5" x14ac:dyDescent="0.2">
      <c r="A26" s="97"/>
      <c r="B26" s="9" t="s">
        <v>18</v>
      </c>
      <c r="C26" s="12">
        <f t="shared" si="5"/>
        <v>0.17600066258044156</v>
      </c>
      <c r="D26" s="12">
        <f t="shared" si="6"/>
        <v>0.18447669169683051</v>
      </c>
      <c r="E26" s="12">
        <f t="shared" si="6"/>
        <v>0.18881514400447189</v>
      </c>
      <c r="F26" s="12">
        <f t="shared" si="6"/>
        <v>0.14580198035496586</v>
      </c>
      <c r="G26" s="12">
        <f t="shared" si="6"/>
        <v>0.16440561164536949</v>
      </c>
      <c r="H26" s="12">
        <f t="shared" si="6"/>
        <v>0.16956320204059955</v>
      </c>
      <c r="I26" s="12">
        <f t="shared" si="6"/>
        <v>0.13276059364035805</v>
      </c>
      <c r="J26" s="12">
        <f t="shared" si="6"/>
        <v>0.11663369648550036</v>
      </c>
      <c r="K26" s="12">
        <f t="shared" si="6"/>
        <v>0.11603626705412651</v>
      </c>
      <c r="L26" s="12">
        <f t="shared" si="6"/>
        <v>9.616557102835363E-2</v>
      </c>
      <c r="M26" s="12">
        <f t="shared" si="6"/>
        <v>8.4736822274970786E-2</v>
      </c>
      <c r="N26" s="12">
        <f t="shared" si="6"/>
        <v>8.8565981472881486E-2</v>
      </c>
      <c r="O26" s="12">
        <f t="shared" si="6"/>
        <v>8.6408884482355827E-2</v>
      </c>
      <c r="P26" s="12">
        <f t="shared" si="6"/>
        <v>8.9873410483944746E-2</v>
      </c>
      <c r="Q26" s="12">
        <f t="shared" si="6"/>
        <v>9.1262724565742775E-2</v>
      </c>
      <c r="R26" s="12">
        <f t="shared" si="6"/>
        <v>6.9570894157865229E-2</v>
      </c>
      <c r="S26" s="12">
        <f t="shared" si="6"/>
        <v>7.613736532490735E-2</v>
      </c>
      <c r="T26" s="12">
        <f t="shared" si="6"/>
        <v>8.1118174873434937E-2</v>
      </c>
      <c r="U26" s="12">
        <f t="shared" si="6"/>
        <v>7.5577321333211753E-2</v>
      </c>
      <c r="V26" s="12">
        <f t="shared" si="6"/>
        <v>6.8570786372539563E-2</v>
      </c>
      <c r="W26" s="12">
        <f t="shared" si="6"/>
        <v>7.3315283869613945E-2</v>
      </c>
      <c r="X26" s="12">
        <f t="shared" si="6"/>
        <v>7.6161118488931381E-2</v>
      </c>
      <c r="Y26" s="12">
        <f t="shared" si="6"/>
        <v>7.0816953097548554E-2</v>
      </c>
      <c r="Z26" s="12">
        <f t="shared" si="6"/>
        <v>6.6639546440437333E-2</v>
      </c>
      <c r="AA26" s="12">
        <f t="shared" si="6"/>
        <v>7.1166498095830769E-2</v>
      </c>
      <c r="AB26" s="12">
        <f t="shared" si="6"/>
        <v>7.0489575929734302E-2</v>
      </c>
      <c r="AC26" s="12">
        <f t="shared" si="7"/>
        <v>7.4731956040176309E-2</v>
      </c>
      <c r="AD26" s="12">
        <f t="shared" si="7"/>
        <v>7.9770877746413213E-2</v>
      </c>
      <c r="AE26" s="16"/>
      <c r="AF26" s="16"/>
      <c r="AG26" s="16"/>
      <c r="AH26" s="16"/>
      <c r="AI26" s="16"/>
    </row>
    <row r="27" spans="1:35" x14ac:dyDescent="0.2">
      <c r="A27" s="98"/>
      <c r="B27" s="10" t="s">
        <v>11</v>
      </c>
      <c r="C27" s="12">
        <f t="shared" si="5"/>
        <v>0.99499037794432166</v>
      </c>
      <c r="D27" s="12">
        <f t="shared" si="6"/>
        <v>0.99521675800229914</v>
      </c>
      <c r="E27" s="12">
        <f t="shared" si="6"/>
        <v>0.99246905770948357</v>
      </c>
      <c r="F27" s="12">
        <f t="shared" si="6"/>
        <v>0.99464468122956318</v>
      </c>
      <c r="G27" s="12">
        <f t="shared" si="6"/>
        <v>0.99449645828583166</v>
      </c>
      <c r="H27" s="12">
        <f t="shared" si="6"/>
        <v>0.99369789251582563</v>
      </c>
      <c r="I27" s="12">
        <f t="shared" si="6"/>
        <v>0.99697282843093671</v>
      </c>
      <c r="J27" s="12">
        <f t="shared" si="6"/>
        <v>0.99318007485686188</v>
      </c>
      <c r="K27" s="12">
        <f t="shared" si="6"/>
        <v>0.99273743013939619</v>
      </c>
      <c r="L27" s="12">
        <f t="shared" si="6"/>
        <v>0.99285571994174227</v>
      </c>
      <c r="M27" s="12">
        <f t="shared" si="6"/>
        <v>0.99342212677241504</v>
      </c>
      <c r="N27" s="12">
        <f t="shared" si="6"/>
        <v>0.99413083860875506</v>
      </c>
      <c r="O27" s="12">
        <f t="shared" si="6"/>
        <v>0.99403123700120233</v>
      </c>
      <c r="P27" s="12">
        <f t="shared" si="6"/>
        <v>0.99389637270149123</v>
      </c>
      <c r="Q27" s="12">
        <f t="shared" si="6"/>
        <v>0.99322867528523151</v>
      </c>
      <c r="R27" s="12">
        <f t="shared" si="6"/>
        <v>0.99320896189488117</v>
      </c>
      <c r="S27" s="12">
        <f t="shared" si="6"/>
        <v>0.99288010483666356</v>
      </c>
      <c r="T27" s="12">
        <f t="shared" si="6"/>
        <v>0.99017777374956306</v>
      </c>
      <c r="U27" s="12">
        <f t="shared" si="6"/>
        <v>0.99055185797830081</v>
      </c>
      <c r="V27" s="12">
        <f t="shared" si="6"/>
        <v>0.99199927217459249</v>
      </c>
      <c r="W27" s="12">
        <f t="shared" si="6"/>
        <v>0.9917958534001402</v>
      </c>
      <c r="X27" s="12">
        <f t="shared" si="6"/>
        <v>0.99165516615410287</v>
      </c>
      <c r="Y27" s="12">
        <f t="shared" si="6"/>
        <v>0.99174074457086536</v>
      </c>
      <c r="Z27" s="12">
        <f t="shared" si="6"/>
        <v>0.99205815908025152</v>
      </c>
      <c r="AA27" s="12">
        <f t="shared" si="6"/>
        <v>0.99129859369200002</v>
      </c>
      <c r="AB27" s="12">
        <f t="shared" si="6"/>
        <v>0.99078004099242811</v>
      </c>
      <c r="AC27" s="12">
        <f t="shared" si="7"/>
        <v>0.99120637337514805</v>
      </c>
      <c r="AD27" s="12">
        <f t="shared" si="7"/>
        <v>0.99222493790410093</v>
      </c>
      <c r="AE27" s="16"/>
      <c r="AF27" s="16"/>
      <c r="AG27" s="16"/>
      <c r="AH27" s="16"/>
      <c r="AI27" s="16"/>
    </row>
    <row r="28" spans="1:35" x14ac:dyDescent="0.2">
      <c r="A28" s="91" t="s">
        <v>14</v>
      </c>
      <c r="B28" s="8" t="s">
        <v>6</v>
      </c>
      <c r="C28" s="12">
        <f t="shared" si="5"/>
        <v>4.2512549932848314E-3</v>
      </c>
      <c r="D28" s="12">
        <f t="shared" si="6"/>
        <v>4.0423131063554423E-3</v>
      </c>
      <c r="E28" s="12">
        <f t="shared" si="6"/>
        <v>5.9804494185973951E-3</v>
      </c>
      <c r="F28" s="12">
        <f t="shared" si="6"/>
        <v>3.8963991946258298E-3</v>
      </c>
      <c r="G28" s="12">
        <f t="shared" si="6"/>
        <v>3.749124235415114E-3</v>
      </c>
      <c r="H28" s="12">
        <f t="shared" si="6"/>
        <v>5.0575603065210282E-3</v>
      </c>
      <c r="I28" s="12">
        <f t="shared" si="6"/>
        <v>1.777769993337102E-3</v>
      </c>
      <c r="J28" s="12">
        <f t="shared" si="6"/>
        <v>5.626077778846144E-3</v>
      </c>
      <c r="K28" s="12">
        <f t="shared" si="6"/>
        <v>6.0597734833580923E-3</v>
      </c>
      <c r="L28" s="12">
        <f t="shared" si="6"/>
        <v>6.0908986640475088E-3</v>
      </c>
      <c r="M28" s="12">
        <f t="shared" si="6"/>
        <v>5.4381271743089293E-3</v>
      </c>
      <c r="N28" s="12">
        <f t="shared" si="6"/>
        <v>4.8792559822061444E-3</v>
      </c>
      <c r="O28" s="12">
        <f t="shared" si="6"/>
        <v>4.9687459044883966E-3</v>
      </c>
      <c r="P28" s="12">
        <f t="shared" si="6"/>
        <v>5.0029731954990405E-3</v>
      </c>
      <c r="Q28" s="12">
        <f t="shared" si="6"/>
        <v>5.6692137047079129E-3</v>
      </c>
      <c r="R28" s="12">
        <f t="shared" si="6"/>
        <v>5.7237588815780577E-3</v>
      </c>
      <c r="S28" s="12">
        <f t="shared" si="6"/>
        <v>6.1285504657227546E-3</v>
      </c>
      <c r="T28" s="12">
        <f t="shared" si="6"/>
        <v>8.8174743956598873E-3</v>
      </c>
      <c r="U28" s="12">
        <f t="shared" si="6"/>
        <v>8.4217929848782857E-3</v>
      </c>
      <c r="V28" s="12">
        <f t="shared" si="6"/>
        <v>7.1846000706418771E-3</v>
      </c>
      <c r="W28" s="12">
        <f t="shared" si="6"/>
        <v>7.3673543546463726E-3</v>
      </c>
      <c r="X28" s="12">
        <f t="shared" si="6"/>
        <v>7.4832651900555436E-3</v>
      </c>
      <c r="Y28" s="12">
        <f t="shared" si="6"/>
        <v>7.4449988041693929E-3</v>
      </c>
      <c r="Z28" s="12">
        <f t="shared" si="6"/>
        <v>7.1807254169208197E-3</v>
      </c>
      <c r="AA28" s="12">
        <f t="shared" si="6"/>
        <v>7.8364204447294618E-3</v>
      </c>
      <c r="AB28" s="12">
        <f t="shared" si="6"/>
        <v>8.3360662039284363E-3</v>
      </c>
      <c r="AC28" s="12">
        <f t="shared" si="7"/>
        <v>8.0143654789819382E-3</v>
      </c>
      <c r="AD28" s="12">
        <f t="shared" si="7"/>
        <v>6.8867372296531025E-3</v>
      </c>
      <c r="AE28" s="16"/>
      <c r="AF28" s="16"/>
      <c r="AG28" s="16"/>
      <c r="AH28" s="16"/>
      <c r="AI28" s="16"/>
    </row>
    <row r="29" spans="1:35" x14ac:dyDescent="0.2">
      <c r="A29" s="92"/>
      <c r="B29" s="8" t="s">
        <v>13</v>
      </c>
      <c r="C29" s="12">
        <f t="shared" si="5"/>
        <v>7.5836694857379352E-4</v>
      </c>
      <c r="D29" s="12">
        <f t="shared" si="6"/>
        <v>7.4092878451827529E-4</v>
      </c>
      <c r="E29" s="12">
        <f t="shared" si="6"/>
        <v>1.5504868863030286E-3</v>
      </c>
      <c r="F29" s="12">
        <f t="shared" si="6"/>
        <v>1.4589140591025236E-3</v>
      </c>
      <c r="G29" s="12">
        <f t="shared" si="6"/>
        <v>1.754416437576493E-3</v>
      </c>
      <c r="H29" s="12">
        <f t="shared" si="6"/>
        <v>1.2445471689618601E-3</v>
      </c>
      <c r="I29" s="12">
        <f t="shared" si="6"/>
        <v>1.249401571672052E-3</v>
      </c>
      <c r="J29" s="12">
        <f t="shared" si="6"/>
        <v>1.1938473605547432E-3</v>
      </c>
      <c r="K29" s="12">
        <f t="shared" si="6"/>
        <v>1.2027963488378279E-3</v>
      </c>
      <c r="L29" s="12">
        <f t="shared" si="6"/>
        <v>1.0533813844165413E-3</v>
      </c>
      <c r="M29" s="12">
        <f t="shared" si="6"/>
        <v>1.1397460532760633E-3</v>
      </c>
      <c r="N29" s="12">
        <f t="shared" si="6"/>
        <v>9.8990540903869171E-4</v>
      </c>
      <c r="O29" s="12">
        <f t="shared" si="6"/>
        <v>1.0000170943093045E-3</v>
      </c>
      <c r="P29" s="12">
        <f t="shared" si="6"/>
        <v>1.1006541030097888E-3</v>
      </c>
      <c r="Q29" s="12">
        <f t="shared" si="6"/>
        <v>1.1021110100606587E-3</v>
      </c>
      <c r="R29" s="12">
        <f t="shared" si="6"/>
        <v>1.0672792235408208E-3</v>
      </c>
      <c r="S29" s="12">
        <f t="shared" si="6"/>
        <v>9.9134469761371041E-4</v>
      </c>
      <c r="T29" s="12">
        <f t="shared" si="6"/>
        <v>1.0047518547771032E-3</v>
      </c>
      <c r="U29" s="12">
        <f t="shared" si="6"/>
        <v>1.026349036820923E-3</v>
      </c>
      <c r="V29" s="12">
        <f t="shared" si="6"/>
        <v>8.1612775476565085E-4</v>
      </c>
      <c r="W29" s="12">
        <f t="shared" si="6"/>
        <v>8.3679224521339478E-4</v>
      </c>
      <c r="X29" s="12">
        <f t="shared" si="6"/>
        <v>8.6156862236420244E-4</v>
      </c>
      <c r="Y29" s="12">
        <f t="shared" si="6"/>
        <v>8.1425622588268513E-4</v>
      </c>
      <c r="Z29" s="12">
        <f t="shared" si="6"/>
        <v>7.6111490164730913E-4</v>
      </c>
      <c r="AA29" s="12">
        <f t="shared" si="6"/>
        <v>8.6498500522964102E-4</v>
      </c>
      <c r="AB29" s="12">
        <f t="shared" si="6"/>
        <v>8.8389162072377201E-4</v>
      </c>
      <c r="AC29" s="12">
        <f t="shared" si="7"/>
        <v>7.7925997931684488E-4</v>
      </c>
      <c r="AD29" s="12">
        <f t="shared" si="7"/>
        <v>8.8832374101219919E-4</v>
      </c>
      <c r="AE29" s="16"/>
      <c r="AF29" s="16"/>
      <c r="AG29" s="16"/>
      <c r="AH29" s="16"/>
      <c r="AI29" s="16"/>
    </row>
    <row r="30" spans="1:35" x14ac:dyDescent="0.2">
      <c r="A30" s="93"/>
      <c r="B30" s="10" t="s">
        <v>11</v>
      </c>
      <c r="C30" s="12">
        <f t="shared" si="5"/>
        <v>5.0096219418586246E-3</v>
      </c>
      <c r="D30" s="12">
        <f t="shared" si="6"/>
        <v>4.7832418908737174E-3</v>
      </c>
      <c r="E30" s="12">
        <f t="shared" si="6"/>
        <v>7.5309363049004237E-3</v>
      </c>
      <c r="F30" s="12">
        <f t="shared" si="6"/>
        <v>5.355313253728353E-3</v>
      </c>
      <c r="G30" s="12">
        <f t="shared" si="6"/>
        <v>5.5035406729916064E-3</v>
      </c>
      <c r="H30" s="12">
        <f t="shared" si="6"/>
        <v>6.3021074754828887E-3</v>
      </c>
      <c r="I30" s="12">
        <f t="shared" si="6"/>
        <v>3.0271715650091544E-3</v>
      </c>
      <c r="J30" s="12">
        <f t="shared" si="6"/>
        <v>6.8199251394008877E-3</v>
      </c>
      <c r="K30" s="12">
        <f t="shared" si="6"/>
        <v>7.2625698321959198E-3</v>
      </c>
      <c r="L30" s="12">
        <f t="shared" si="6"/>
        <v>7.1442800484640499E-3</v>
      </c>
      <c r="M30" s="12">
        <f t="shared" si="6"/>
        <v>6.5778732275849931E-3</v>
      </c>
      <c r="N30" s="12">
        <f t="shared" si="6"/>
        <v>5.8691613912448364E-3</v>
      </c>
      <c r="O30" s="12">
        <f t="shared" si="6"/>
        <v>5.9687629987977006E-3</v>
      </c>
      <c r="P30" s="12">
        <f t="shared" si="6"/>
        <v>6.1036272985088291E-3</v>
      </c>
      <c r="Q30" s="12">
        <f t="shared" si="6"/>
        <v>6.7713247147685712E-3</v>
      </c>
      <c r="R30" s="12">
        <f t="shared" si="6"/>
        <v>6.7910381051188781E-3</v>
      </c>
      <c r="S30" s="12">
        <f t="shared" si="6"/>
        <v>7.1198951633364644E-3</v>
      </c>
      <c r="T30" s="12">
        <f t="shared" si="6"/>
        <v>9.8222262504369905E-3</v>
      </c>
      <c r="U30" s="12">
        <f t="shared" si="6"/>
        <v>9.4481420216992081E-3</v>
      </c>
      <c r="V30" s="12">
        <f t="shared" si="6"/>
        <v>8.0007278254075279E-3</v>
      </c>
      <c r="W30" s="12">
        <f t="shared" si="6"/>
        <v>8.2041465998597685E-3</v>
      </c>
      <c r="X30" s="12">
        <f t="shared" si="6"/>
        <v>8.3448338124197472E-3</v>
      </c>
      <c r="Y30" s="12">
        <f t="shared" si="6"/>
        <v>8.2592550300520772E-3</v>
      </c>
      <c r="Z30" s="12">
        <f t="shared" si="6"/>
        <v>7.9418403185681288E-3</v>
      </c>
      <c r="AA30" s="12">
        <f t="shared" si="6"/>
        <v>8.7014054499591036E-3</v>
      </c>
      <c r="AB30" s="12">
        <f t="shared" si="6"/>
        <v>9.2199578246522085E-3</v>
      </c>
      <c r="AC30" s="12">
        <f t="shared" si="7"/>
        <v>8.7936254582987837E-3</v>
      </c>
      <c r="AD30" s="12">
        <f t="shared" si="7"/>
        <v>7.7750609706653019E-3</v>
      </c>
      <c r="AE30" s="16"/>
      <c r="AF30" s="16"/>
      <c r="AG30" s="16"/>
      <c r="AH30" s="16"/>
      <c r="AI30" s="16"/>
    </row>
    <row r="31" spans="1:35" ht="15" customHeight="1" x14ac:dyDescent="0.2">
      <c r="A31" s="94" t="s">
        <v>0</v>
      </c>
      <c r="B31" s="94"/>
      <c r="C31" s="12">
        <f t="shared" si="5"/>
        <v>1.1381974936359236E-10</v>
      </c>
      <c r="D31" s="12">
        <f t="shared" si="6"/>
        <v>1.0682735507931525E-10</v>
      </c>
      <c r="E31" s="12">
        <f t="shared" si="6"/>
        <v>5.9856159291169865E-9</v>
      </c>
      <c r="F31" s="12">
        <f t="shared" si="6"/>
        <v>5.5167084959094186E-9</v>
      </c>
      <c r="G31" s="12">
        <f t="shared" si="6"/>
        <v>1.0411766738625368E-9</v>
      </c>
      <c r="H31" s="12">
        <f t="shared" si="6"/>
        <v>8.6915110452805834E-12</v>
      </c>
      <c r="I31" s="12">
        <f t="shared" si="6"/>
        <v>4.0541329503227712E-12</v>
      </c>
      <c r="J31" s="12">
        <f t="shared" si="6"/>
        <v>3.7372613026061534E-12</v>
      </c>
      <c r="K31" s="12">
        <f t="shared" si="6"/>
        <v>2.8407973867373834E-11</v>
      </c>
      <c r="L31" s="12">
        <f t="shared" si="6"/>
        <v>9.7937304187816422E-12</v>
      </c>
      <c r="M31" s="12">
        <f t="shared" si="6"/>
        <v>0</v>
      </c>
      <c r="N31" s="12">
        <f t="shared" si="6"/>
        <v>0</v>
      </c>
      <c r="O31" s="12">
        <f t="shared" si="6"/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3.3477358027073709E-11</v>
      </c>
      <c r="Y31" s="12">
        <f t="shared" si="6"/>
        <v>3.9908266499990204E-10</v>
      </c>
      <c r="Z31" s="12">
        <f t="shared" si="6"/>
        <v>6.0118025264367375E-10</v>
      </c>
      <c r="AA31" s="12">
        <f t="shared" si="6"/>
        <v>8.5804077958335194E-10</v>
      </c>
      <c r="AB31" s="12">
        <f t="shared" si="6"/>
        <v>1.1829196519152943E-9</v>
      </c>
      <c r="AC31" s="12">
        <f t="shared" si="7"/>
        <v>1.1665531130610076E-9</v>
      </c>
      <c r="AD31" s="12">
        <f t="shared" si="7"/>
        <v>1.1252337407753298E-9</v>
      </c>
      <c r="AE31" s="16"/>
      <c r="AF31" s="16"/>
      <c r="AG31" s="16"/>
      <c r="AH31" s="16"/>
      <c r="AI31" s="16"/>
    </row>
    <row r="32" spans="1:35" ht="15" x14ac:dyDescent="0.2">
      <c r="A32" s="95" t="s">
        <v>12</v>
      </c>
      <c r="B32" s="95"/>
      <c r="C32" s="12">
        <f t="shared" si="5"/>
        <v>1</v>
      </c>
      <c r="D32" s="12">
        <f t="shared" si="6"/>
        <v>1</v>
      </c>
      <c r="E32" s="12">
        <f t="shared" si="6"/>
        <v>1</v>
      </c>
      <c r="F32" s="12">
        <f t="shared" si="6"/>
        <v>1</v>
      </c>
      <c r="G32" s="12">
        <f t="shared" si="6"/>
        <v>1</v>
      </c>
      <c r="H32" s="12">
        <f t="shared" si="6"/>
        <v>1</v>
      </c>
      <c r="I32" s="12">
        <f t="shared" si="6"/>
        <v>1</v>
      </c>
      <c r="J32" s="12">
        <f t="shared" si="6"/>
        <v>1</v>
      </c>
      <c r="K32" s="12">
        <f t="shared" si="6"/>
        <v>1</v>
      </c>
      <c r="L32" s="12">
        <f t="shared" si="6"/>
        <v>1</v>
      </c>
      <c r="M32" s="12">
        <f t="shared" si="6"/>
        <v>1</v>
      </c>
      <c r="N32" s="12">
        <f t="shared" si="6"/>
        <v>1</v>
      </c>
      <c r="O32" s="12">
        <f t="shared" si="6"/>
        <v>1</v>
      </c>
      <c r="P32" s="12">
        <f t="shared" si="6"/>
        <v>1</v>
      </c>
      <c r="Q32" s="12">
        <f t="shared" si="6"/>
        <v>1</v>
      </c>
      <c r="R32" s="12">
        <f t="shared" si="6"/>
        <v>1</v>
      </c>
      <c r="S32" s="12">
        <f t="shared" si="6"/>
        <v>1</v>
      </c>
      <c r="T32" s="12">
        <f t="shared" si="6"/>
        <v>1</v>
      </c>
      <c r="U32" s="12">
        <f t="shared" si="6"/>
        <v>1</v>
      </c>
      <c r="V32" s="12">
        <f t="shared" si="6"/>
        <v>1</v>
      </c>
      <c r="W32" s="12">
        <f t="shared" si="6"/>
        <v>1</v>
      </c>
      <c r="X32" s="12">
        <f t="shared" ref="X32:AC32" si="9">X15/X$15</f>
        <v>1</v>
      </c>
      <c r="Y32" s="12">
        <f t="shared" si="9"/>
        <v>1</v>
      </c>
      <c r="Z32" s="12">
        <f t="shared" si="9"/>
        <v>1</v>
      </c>
      <c r="AA32" s="12">
        <f t="shared" si="9"/>
        <v>1</v>
      </c>
      <c r="AB32" s="12">
        <f t="shared" si="9"/>
        <v>1</v>
      </c>
      <c r="AC32" s="12">
        <f t="shared" si="9"/>
        <v>1</v>
      </c>
      <c r="AD32" s="12">
        <f t="shared" ref="AD32" si="10">AD15/AD$15</f>
        <v>1</v>
      </c>
      <c r="AE32" s="16"/>
      <c r="AF32" s="16"/>
      <c r="AG32" s="16"/>
      <c r="AH32" s="16"/>
      <c r="AI32" s="16"/>
    </row>
    <row r="33" spans="3:35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3:35" x14ac:dyDescent="0.2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x14ac:dyDescent="0.2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</sheetData>
  <mergeCells count="15">
    <mergeCell ref="A31:B31"/>
    <mergeCell ref="A22:A27"/>
    <mergeCell ref="A32:B32"/>
    <mergeCell ref="A15:B15"/>
    <mergeCell ref="A20:A21"/>
    <mergeCell ref="B20:B21"/>
    <mergeCell ref="A28:A30"/>
    <mergeCell ref="C3:AD3"/>
    <mergeCell ref="C20:AD20"/>
    <mergeCell ref="A11:A13"/>
    <mergeCell ref="A5:A10"/>
    <mergeCell ref="A14:B14"/>
    <mergeCell ref="A3:A4"/>
    <mergeCell ref="B3:B4"/>
    <mergeCell ref="AE3:AL3"/>
  </mergeCells>
  <phoneticPr fontId="2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zoomScale="80" zoomScaleNormal="80" workbookViewId="0">
      <selection activeCell="E47" sqref="E47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5" width="10.7109375" customWidth="1"/>
  </cols>
  <sheetData>
    <row r="1" spans="1:38" ht="15.75" x14ac:dyDescent="0.25">
      <c r="A1" s="1" t="s">
        <v>46</v>
      </c>
    </row>
    <row r="3" spans="1:38" ht="14.1" customHeight="1" x14ac:dyDescent="0.2">
      <c r="A3" s="74" t="s">
        <v>1</v>
      </c>
      <c r="B3" s="74" t="s">
        <v>2</v>
      </c>
      <c r="C3" s="74" t="s">
        <v>21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121" t="s">
        <v>5</v>
      </c>
      <c r="AF3" s="121"/>
      <c r="AG3" s="121"/>
      <c r="AH3" s="121"/>
      <c r="AI3" s="121"/>
      <c r="AJ3" s="121"/>
      <c r="AK3" s="121"/>
      <c r="AL3" s="121"/>
    </row>
    <row r="4" spans="1:38" ht="24" x14ac:dyDescent="0.2">
      <c r="A4" s="74"/>
      <c r="B4" s="74"/>
      <c r="C4" s="39">
        <v>1990</v>
      </c>
      <c r="D4" s="39">
        <v>1991</v>
      </c>
      <c r="E4" s="39">
        <v>1992</v>
      </c>
      <c r="F4" s="39">
        <v>1993</v>
      </c>
      <c r="G4" s="39">
        <v>1994</v>
      </c>
      <c r="H4" s="39">
        <v>1995</v>
      </c>
      <c r="I4" s="39">
        <v>1996</v>
      </c>
      <c r="J4" s="39">
        <v>1997</v>
      </c>
      <c r="K4" s="39">
        <v>1998</v>
      </c>
      <c r="L4" s="39">
        <v>1999</v>
      </c>
      <c r="M4" s="39">
        <v>2000</v>
      </c>
      <c r="N4" s="39">
        <v>2001</v>
      </c>
      <c r="O4" s="39">
        <v>2002</v>
      </c>
      <c r="P4" s="39">
        <v>2003</v>
      </c>
      <c r="Q4" s="39">
        <v>2004</v>
      </c>
      <c r="R4" s="39">
        <v>2005</v>
      </c>
      <c r="S4" s="39">
        <v>2006</v>
      </c>
      <c r="T4" s="39">
        <v>2007</v>
      </c>
      <c r="U4" s="39">
        <v>2008</v>
      </c>
      <c r="V4" s="39">
        <v>2009</v>
      </c>
      <c r="W4" s="39">
        <v>2010</v>
      </c>
      <c r="X4" s="39">
        <v>2011</v>
      </c>
      <c r="Y4" s="39">
        <v>2012</v>
      </c>
      <c r="Z4" s="39">
        <v>2013</v>
      </c>
      <c r="AA4" s="39">
        <v>2014</v>
      </c>
      <c r="AB4" s="39">
        <v>2015</v>
      </c>
      <c r="AC4" s="39">
        <v>2016</v>
      </c>
      <c r="AD4" s="118">
        <v>2017</v>
      </c>
      <c r="AE4" s="145" t="s">
        <v>56</v>
      </c>
      <c r="AF4" s="63" t="s">
        <v>50</v>
      </c>
      <c r="AG4" s="63" t="s">
        <v>51</v>
      </c>
      <c r="AH4" s="63" t="s">
        <v>23</v>
      </c>
      <c r="AI4" s="63" t="s">
        <v>24</v>
      </c>
      <c r="AJ4" s="63" t="s">
        <v>25</v>
      </c>
      <c r="AK4" s="63" t="s">
        <v>52</v>
      </c>
      <c r="AL4" s="119" t="s">
        <v>57</v>
      </c>
    </row>
    <row r="5" spans="1:38" x14ac:dyDescent="0.2">
      <c r="A5" s="101" t="s">
        <v>3</v>
      </c>
      <c r="B5" s="45" t="s">
        <v>9</v>
      </c>
      <c r="C5" s="23">
        <v>0.29842000000000002</v>
      </c>
      <c r="D5" s="23">
        <v>0.31365999999999999</v>
      </c>
      <c r="E5" s="23">
        <v>0.20305999999999999</v>
      </c>
      <c r="F5" s="23">
        <v>0.18686</v>
      </c>
      <c r="G5" s="23">
        <v>0.17538000000000001</v>
      </c>
      <c r="H5" s="23">
        <v>0.12231</v>
      </c>
      <c r="I5" s="23">
        <v>0.13158</v>
      </c>
      <c r="J5" s="23">
        <v>0.1038</v>
      </c>
      <c r="K5" s="23">
        <v>0.17513999999999999</v>
      </c>
      <c r="L5" s="23">
        <v>0.12086</v>
      </c>
      <c r="M5" s="23">
        <v>5.6869999999999997E-2</v>
      </c>
      <c r="N5" s="23">
        <v>6.4369999999999997E-2</v>
      </c>
      <c r="O5" s="23">
        <v>6.6739999999999994E-2</v>
      </c>
      <c r="P5" s="23">
        <v>6.1379999999999997E-2</v>
      </c>
      <c r="Q5" s="23">
        <v>6.3070000000000001E-2</v>
      </c>
      <c r="R5" s="23">
        <v>0.23760000000000001</v>
      </c>
      <c r="S5" s="23">
        <v>0.13649</v>
      </c>
      <c r="T5" s="23">
        <v>0.19347</v>
      </c>
      <c r="U5" s="23">
        <v>0.10279000000000001</v>
      </c>
      <c r="V5" s="23">
        <v>6.3640000000000002E-2</v>
      </c>
      <c r="W5" s="23">
        <v>5.4760000000000003E-2</v>
      </c>
      <c r="X5" s="23">
        <v>3.9699999999999999E-2</v>
      </c>
      <c r="Y5" s="23">
        <v>5.4559999999999997E-2</v>
      </c>
      <c r="Z5" s="23">
        <v>5.4050000000000001E-2</v>
      </c>
      <c r="AA5" s="23">
        <v>3.3259999999999998E-2</v>
      </c>
      <c r="AB5" s="23">
        <v>3.3239999999999999E-2</v>
      </c>
      <c r="AC5" s="23">
        <v>2.7859999999999999E-2</v>
      </c>
      <c r="AD5" s="130">
        <v>3.6179999999999997E-2</v>
      </c>
      <c r="AE5" s="139">
        <f>(AD5-AC5)/AC5</f>
        <v>0.29863603732950461</v>
      </c>
      <c r="AF5" s="12">
        <f>(AC5-AB5)/AB5</f>
        <v>-0.16185318892900119</v>
      </c>
      <c r="AG5" s="12">
        <f>(AC5-AA5)/AA5</f>
        <v>-0.16235718580877928</v>
      </c>
      <c r="AH5" s="12">
        <f>(Z5-$C5)/$C5</f>
        <v>-0.81887943167348043</v>
      </c>
      <c r="AI5" s="12">
        <f>(AA5-$C5)/$C5</f>
        <v>-0.88854634407881505</v>
      </c>
      <c r="AJ5" s="12">
        <f>(AB5-$C5)/$C5</f>
        <v>-0.88861336371556865</v>
      </c>
      <c r="AK5" s="12">
        <f>(AC5-$C5)/$C5</f>
        <v>-0.9066416460022787</v>
      </c>
      <c r="AL5" s="139">
        <f>(AD5-C5)/C5</f>
        <v>-0.87876147711279406</v>
      </c>
    </row>
    <row r="6" spans="1:38" ht="22.5" x14ac:dyDescent="0.2">
      <c r="A6" s="102"/>
      <c r="B6" s="45" t="s">
        <v>10</v>
      </c>
      <c r="C6" s="23">
        <v>1E-4</v>
      </c>
      <c r="D6" s="23">
        <v>5.0000000000000002E-5</v>
      </c>
      <c r="E6" s="23">
        <v>8.0000000000000007E-5</v>
      </c>
      <c r="F6" s="23">
        <v>6.0000000000000002E-5</v>
      </c>
      <c r="G6" s="23">
        <v>6.0000000000000008E-5</v>
      </c>
      <c r="H6" s="23">
        <v>7.0000000000000007E-5</v>
      </c>
      <c r="I6" s="23">
        <v>9.9999999999999991E-5</v>
      </c>
      <c r="J6" s="23">
        <v>1.1E-4</v>
      </c>
      <c r="K6" s="23">
        <v>8.0000000000000007E-5</v>
      </c>
      <c r="L6" s="23">
        <v>9.9999999999999991E-5</v>
      </c>
      <c r="M6" s="23">
        <v>1.2E-4</v>
      </c>
      <c r="N6" s="23">
        <v>1.2000000000000002E-4</v>
      </c>
      <c r="O6" s="23">
        <v>1.1E-4</v>
      </c>
      <c r="P6" s="23">
        <v>1.4000000000000001E-4</v>
      </c>
      <c r="Q6" s="23">
        <v>1.5000000000000001E-4</v>
      </c>
      <c r="R6" s="23">
        <v>1.2E-4</v>
      </c>
      <c r="S6" s="23">
        <v>1E-4</v>
      </c>
      <c r="T6" s="23">
        <v>1.3000000000000002E-4</v>
      </c>
      <c r="U6" s="23">
        <v>1.2E-4</v>
      </c>
      <c r="V6" s="23">
        <v>1.2E-4</v>
      </c>
      <c r="W6" s="23">
        <v>1.2E-4</v>
      </c>
      <c r="X6" s="23">
        <v>1.1E-4</v>
      </c>
      <c r="Y6" s="23">
        <v>1E-4</v>
      </c>
      <c r="Z6" s="23">
        <v>1E-4</v>
      </c>
      <c r="AA6" s="23">
        <v>1E-4</v>
      </c>
      <c r="AB6" s="23">
        <v>1.1E-4</v>
      </c>
      <c r="AC6" s="23">
        <v>1.1E-4</v>
      </c>
      <c r="AD6" s="130">
        <v>1E-4</v>
      </c>
      <c r="AE6" s="139">
        <f t="shared" ref="AE6:AE15" si="0">(AD6-AC6)/AC6</f>
        <v>-9.0909090909090898E-2</v>
      </c>
      <c r="AF6" s="12">
        <f>(AC6-AB6)/AB6</f>
        <v>0</v>
      </c>
      <c r="AG6" s="12">
        <f>(AC6-AA6)/AA6</f>
        <v>9.9999999999999992E-2</v>
      </c>
      <c r="AH6" s="12">
        <f>(Z6-$C6)/$C6</f>
        <v>0</v>
      </c>
      <c r="AI6" s="12">
        <f>(AA6-$C6)/$C6</f>
        <v>0</v>
      </c>
      <c r="AJ6" s="12">
        <f>(AB6-$C6)/$C6</f>
        <v>9.9999999999999992E-2</v>
      </c>
      <c r="AK6" s="12">
        <f>(AC6-$C6)/$C6</f>
        <v>9.9999999999999992E-2</v>
      </c>
      <c r="AL6" s="139">
        <f t="shared" ref="AL6:AL15" si="1">(AD6-C6)/C6</f>
        <v>0</v>
      </c>
    </row>
    <row r="7" spans="1:38" ht="26.65" customHeight="1" x14ac:dyDescent="0.2">
      <c r="A7" s="102"/>
      <c r="B7" s="45" t="s">
        <v>16</v>
      </c>
      <c r="C7" s="23">
        <v>0.10589999999999999</v>
      </c>
      <c r="D7" s="23">
        <v>0.14957999999999999</v>
      </c>
      <c r="E7" s="23">
        <v>0.13682</v>
      </c>
      <c r="F7" s="23">
        <v>9.7919999999999993E-2</v>
      </c>
      <c r="G7" s="23">
        <v>7.9500000000000015E-2</v>
      </c>
      <c r="H7" s="23">
        <v>4.8250000000000001E-2</v>
      </c>
      <c r="I7" s="23">
        <v>4.9250000000000002E-2</v>
      </c>
      <c r="J7" s="23">
        <v>4.2349999999999999E-2</v>
      </c>
      <c r="K7" s="23">
        <v>4.6009999999999995E-2</v>
      </c>
      <c r="L7" s="23">
        <v>4.0400000000000005E-2</v>
      </c>
      <c r="M7" s="23">
        <v>3.2329999999999998E-2</v>
      </c>
      <c r="N7" s="23">
        <v>3.0210000000000001E-2</v>
      </c>
      <c r="O7" s="23">
        <v>9.6289999999999987E-2</v>
      </c>
      <c r="P7" s="23">
        <v>4.19E-2</v>
      </c>
      <c r="Q7" s="23">
        <v>4.1650000000000006E-2</v>
      </c>
      <c r="R7" s="23">
        <v>4.172E-2</v>
      </c>
      <c r="S7" s="23">
        <v>3.6610000000000004E-2</v>
      </c>
      <c r="T7" s="23">
        <v>3.322E-2</v>
      </c>
      <c r="U7" s="23">
        <v>2.862E-2</v>
      </c>
      <c r="V7" s="23">
        <v>2.2870000000000001E-2</v>
      </c>
      <c r="W7" s="23">
        <v>2.6699999999999998E-2</v>
      </c>
      <c r="X7" s="23">
        <v>2.9350000000000001E-2</v>
      </c>
      <c r="Y7" s="23">
        <v>2.964E-2</v>
      </c>
      <c r="Z7" s="23">
        <v>2.6960000000000001E-2</v>
      </c>
      <c r="AA7" s="23">
        <v>2.81E-2</v>
      </c>
      <c r="AB7" s="23">
        <v>2.579E-2</v>
      </c>
      <c r="AC7" s="23">
        <v>2.717E-2</v>
      </c>
      <c r="AD7" s="130">
        <v>4.3220000000000001E-2</v>
      </c>
      <c r="AE7" s="139">
        <f t="shared" si="0"/>
        <v>0.59072506440927497</v>
      </c>
      <c r="AF7" s="12">
        <f>(AC7-AB7)/AB7</f>
        <v>5.3509112058937547E-2</v>
      </c>
      <c r="AG7" s="12">
        <f>(AC7-AA7)/AA7</f>
        <v>-3.3096085409252678E-2</v>
      </c>
      <c r="AH7" s="12">
        <f>(Z7-$C7)/$C7</f>
        <v>-0.74542020774315387</v>
      </c>
      <c r="AI7" s="12">
        <f>(AA7-$C7)/$C7</f>
        <v>-0.7346553352219074</v>
      </c>
      <c r="AJ7" s="12">
        <f>(AB7-$C7)/$C7</f>
        <v>-0.75646836638338044</v>
      </c>
      <c r="AK7" s="12">
        <f>(AC7-$C7)/$C7</f>
        <v>-0.74343720491029275</v>
      </c>
      <c r="AL7" s="139">
        <f t="shared" si="1"/>
        <v>-0.59187913125590175</v>
      </c>
    </row>
    <row r="8" spans="1:38" ht="22.5" x14ac:dyDescent="0.2">
      <c r="A8" s="102"/>
      <c r="B8" s="45" t="s">
        <v>17</v>
      </c>
      <c r="C8" s="23">
        <v>2.24735</v>
      </c>
      <c r="D8" s="23">
        <v>2.3509099999999998</v>
      </c>
      <c r="E8" s="23">
        <v>0.95474999999999999</v>
      </c>
      <c r="F8" s="23">
        <v>1.11337</v>
      </c>
      <c r="G8" s="23">
        <v>0.97719999999999996</v>
      </c>
      <c r="H8" s="23">
        <v>0.91405999999999998</v>
      </c>
      <c r="I8" s="23">
        <v>1.0575300000000001</v>
      </c>
      <c r="J8" s="23">
        <v>1.0929</v>
      </c>
      <c r="K8" s="23">
        <v>1.0204</v>
      </c>
      <c r="L8" s="23">
        <v>1.06399</v>
      </c>
      <c r="M8" s="23">
        <v>1.0428200000000001</v>
      </c>
      <c r="N8" s="23">
        <v>1.0640499999999999</v>
      </c>
      <c r="O8" s="23">
        <v>1.07805</v>
      </c>
      <c r="P8" s="23">
        <v>1.11697</v>
      </c>
      <c r="Q8" s="23">
        <v>1.1193200000000001</v>
      </c>
      <c r="R8" s="23">
        <v>1.1505000000000001</v>
      </c>
      <c r="S8" s="23">
        <v>1.23617</v>
      </c>
      <c r="T8" s="23">
        <v>1.21607</v>
      </c>
      <c r="U8" s="23">
        <v>1.2660499999999999</v>
      </c>
      <c r="V8" s="23">
        <v>1.26705</v>
      </c>
      <c r="W8" s="23">
        <v>1.3200400000000001</v>
      </c>
      <c r="X8" s="23">
        <v>1.3027299999999999</v>
      </c>
      <c r="Y8" s="23">
        <v>1.30393</v>
      </c>
      <c r="Z8" s="23">
        <v>1.2804</v>
      </c>
      <c r="AA8" s="23">
        <v>1.1729400000000001</v>
      </c>
      <c r="AB8" s="23">
        <v>1.07379</v>
      </c>
      <c r="AC8" s="23">
        <v>1.0849200000000001</v>
      </c>
      <c r="AD8" s="130">
        <v>1.09842</v>
      </c>
      <c r="AE8" s="139">
        <f t="shared" si="0"/>
        <v>1.24433137927219E-2</v>
      </c>
      <c r="AF8" s="12">
        <f>(AC8-AB8)/AB8</f>
        <v>1.036515519794381E-2</v>
      </c>
      <c r="AG8" s="12">
        <f>(AC8-AA8)/AA8</f>
        <v>-7.5042201647143064E-2</v>
      </c>
      <c r="AH8" s="12">
        <f>(Z8-$C8)/$C8</f>
        <v>-0.43026230894164236</v>
      </c>
      <c r="AI8" s="12">
        <f>(AA8-$C8)/$C8</f>
        <v>-0.4780786259372149</v>
      </c>
      <c r="AJ8" s="12">
        <f>(AB8-$C8)/$C8</f>
        <v>-0.52219725454424093</v>
      </c>
      <c r="AK8" s="12">
        <f>(AC8-$C8)/$C8</f>
        <v>-0.51724475493358835</v>
      </c>
      <c r="AL8" s="139">
        <f t="shared" si="1"/>
        <v>-0.51123767993414471</v>
      </c>
    </row>
    <row r="9" spans="1:38" ht="24.75" customHeight="1" x14ac:dyDescent="0.2">
      <c r="A9" s="102"/>
      <c r="B9" s="45" t="s">
        <v>18</v>
      </c>
      <c r="C9" s="23">
        <v>0.53793000000000002</v>
      </c>
      <c r="D9" s="23">
        <v>0.60641</v>
      </c>
      <c r="E9" s="23">
        <v>0.27866999999999997</v>
      </c>
      <c r="F9" s="23">
        <v>0.22639999999999999</v>
      </c>
      <c r="G9" s="23">
        <v>0.22502</v>
      </c>
      <c r="H9" s="23">
        <v>0.21139000000000002</v>
      </c>
      <c r="I9" s="23">
        <v>0.18162</v>
      </c>
      <c r="J9" s="23">
        <v>0.15900999999999998</v>
      </c>
      <c r="K9" s="23">
        <v>0.1487</v>
      </c>
      <c r="L9" s="23">
        <v>0.12393000000000001</v>
      </c>
      <c r="M9" s="23">
        <v>0.10383000000000001</v>
      </c>
      <c r="N9" s="23">
        <v>0.11122</v>
      </c>
      <c r="O9" s="23">
        <v>0.11672</v>
      </c>
      <c r="P9" s="23">
        <v>0.12136</v>
      </c>
      <c r="Q9" s="23">
        <v>0.12433000000000001</v>
      </c>
      <c r="R9" s="23">
        <v>9.8449999999999996E-2</v>
      </c>
      <c r="S9" s="23">
        <v>0.11162</v>
      </c>
      <c r="T9" s="23">
        <v>0.11997000000000001</v>
      </c>
      <c r="U9" s="23">
        <v>0.11097</v>
      </c>
      <c r="V9" s="23">
        <v>9.8139999999999991E-2</v>
      </c>
      <c r="W9" s="23">
        <v>0.10964</v>
      </c>
      <c r="X9" s="23">
        <v>0.11299000000000001</v>
      </c>
      <c r="Y9" s="23">
        <v>0.10428999999999999</v>
      </c>
      <c r="Z9" s="23">
        <v>9.7169999999999992E-2</v>
      </c>
      <c r="AA9" s="23">
        <v>9.5079999999999998E-2</v>
      </c>
      <c r="AB9" s="23">
        <v>8.634E-2</v>
      </c>
      <c r="AC9" s="23">
        <v>9.287999999999999E-2</v>
      </c>
      <c r="AD9" s="130">
        <v>0.10287</v>
      </c>
      <c r="AE9" s="139">
        <f t="shared" si="0"/>
        <v>0.10755813953488387</v>
      </c>
      <c r="AF9" s="12">
        <f>(AC9-AB9)/AB9</f>
        <v>7.5747046560111081E-2</v>
      </c>
      <c r="AG9" s="12">
        <f>(AC9-AA9)/AA9</f>
        <v>-2.3138409760202015E-2</v>
      </c>
      <c r="AH9" s="12">
        <f>(Z9-$C9)/$C9</f>
        <v>-0.81936311415983498</v>
      </c>
      <c r="AI9" s="12">
        <f>(AA9-$C9)/$C9</f>
        <v>-0.82324837804175266</v>
      </c>
      <c r="AJ9" s="12">
        <f>(AB9-$C9)/$C9</f>
        <v>-0.83949584518431775</v>
      </c>
      <c r="AK9" s="12">
        <f>(AC9-$C9)/$C9</f>
        <v>-0.82733812949640295</v>
      </c>
      <c r="AL9" s="139">
        <f t="shared" si="1"/>
        <v>-0.8087669399364229</v>
      </c>
    </row>
    <row r="10" spans="1:38" ht="15" x14ac:dyDescent="0.2">
      <c r="A10" s="103"/>
      <c r="B10" s="49" t="s">
        <v>11</v>
      </c>
      <c r="C10" s="24">
        <f t="shared" ref="C10:X10" si="2">C5+C6+C7+C8+C9</f>
        <v>3.1897000000000002</v>
      </c>
      <c r="D10" s="24">
        <f t="shared" si="2"/>
        <v>3.4206099999999995</v>
      </c>
      <c r="E10" s="24">
        <f t="shared" si="2"/>
        <v>1.57338</v>
      </c>
      <c r="F10" s="24">
        <f t="shared" si="2"/>
        <v>1.6246099999999999</v>
      </c>
      <c r="G10" s="24">
        <f t="shared" si="2"/>
        <v>1.45716</v>
      </c>
      <c r="H10" s="24">
        <f t="shared" si="2"/>
        <v>1.2960799999999999</v>
      </c>
      <c r="I10" s="24">
        <f t="shared" si="2"/>
        <v>1.42008</v>
      </c>
      <c r="J10" s="24">
        <f t="shared" si="2"/>
        <v>1.3981699999999999</v>
      </c>
      <c r="K10" s="24">
        <f t="shared" si="2"/>
        <v>1.3903300000000001</v>
      </c>
      <c r="L10" s="24">
        <f t="shared" si="2"/>
        <v>1.34928</v>
      </c>
      <c r="M10" s="24">
        <f t="shared" si="2"/>
        <v>1.2359700000000002</v>
      </c>
      <c r="N10" s="24">
        <f t="shared" si="2"/>
        <v>1.26997</v>
      </c>
      <c r="O10" s="24">
        <f t="shared" si="2"/>
        <v>1.35791</v>
      </c>
      <c r="P10" s="24">
        <f t="shared" si="2"/>
        <v>1.34175</v>
      </c>
      <c r="Q10" s="24">
        <f t="shared" si="2"/>
        <v>1.3485200000000002</v>
      </c>
      <c r="R10" s="24">
        <f t="shared" si="2"/>
        <v>1.5283900000000001</v>
      </c>
      <c r="S10" s="24">
        <f t="shared" si="2"/>
        <v>1.5209900000000001</v>
      </c>
      <c r="T10" s="24">
        <f t="shared" si="2"/>
        <v>1.5628599999999999</v>
      </c>
      <c r="U10" s="24">
        <f t="shared" si="2"/>
        <v>1.5085499999999998</v>
      </c>
      <c r="V10" s="24">
        <f t="shared" si="2"/>
        <v>1.4518199999999999</v>
      </c>
      <c r="W10" s="24">
        <f t="shared" si="2"/>
        <v>1.51126</v>
      </c>
      <c r="X10" s="24">
        <f t="shared" si="2"/>
        <v>1.48488</v>
      </c>
      <c r="Y10" s="24">
        <f>Y5+Y6+Y7+Y8+Y9</f>
        <v>1.4925200000000001</v>
      </c>
      <c r="Z10" s="24">
        <f>Z5+Z6+Z7+Z8+Z9</f>
        <v>1.45868</v>
      </c>
      <c r="AA10" s="24">
        <f>AA5+AA6+AA7+AA8+AA9</f>
        <v>1.3294800000000002</v>
      </c>
      <c r="AB10" s="24">
        <f>AB5+AB6+AB7+AB8+AB9</f>
        <v>1.2192700000000001</v>
      </c>
      <c r="AC10" s="24">
        <f>AC5+AC6+AC7+AC8+AC9</f>
        <v>1.2329400000000001</v>
      </c>
      <c r="AD10" s="24">
        <f>AD5+AD6+AD7+AD8+AD9</f>
        <v>1.2807899999999999</v>
      </c>
      <c r="AE10" s="140">
        <f t="shared" si="0"/>
        <v>3.8809674436712023E-2</v>
      </c>
      <c r="AF10" s="22">
        <f>(AC10-AB10)/AB10</f>
        <v>1.1211626629048586E-2</v>
      </c>
      <c r="AG10" s="22">
        <f>(AC10-AA10)/AA10</f>
        <v>-7.2614856936546665E-2</v>
      </c>
      <c r="AH10" s="22">
        <f>(Z10-$C10)/$C10</f>
        <v>-0.54269053516004639</v>
      </c>
      <c r="AI10" s="22">
        <f>(AA10-$C10)/$C10</f>
        <v>-0.58319591184123898</v>
      </c>
      <c r="AJ10" s="22">
        <f>(AB10-$C10)/$C10</f>
        <v>-0.61774775057215414</v>
      </c>
      <c r="AK10" s="22">
        <f>(AC10-$C10)/$C10</f>
        <v>-0.61346208107345512</v>
      </c>
      <c r="AL10" s="138">
        <f t="shared" si="1"/>
        <v>-0.59846067028247174</v>
      </c>
    </row>
    <row r="11" spans="1:38" ht="20.45" customHeight="1" x14ac:dyDescent="0.2">
      <c r="A11" s="91" t="s">
        <v>14</v>
      </c>
      <c r="B11" s="45" t="s">
        <v>6</v>
      </c>
      <c r="C11" s="23">
        <v>2.6379999999999997E-2</v>
      </c>
      <c r="D11" s="23">
        <v>1.9140000000000001E-2</v>
      </c>
      <c r="E11" s="23">
        <v>1.206E-2</v>
      </c>
      <c r="F11" s="23">
        <v>1.0449999999999999E-2</v>
      </c>
      <c r="G11" s="23">
        <v>1.2790000000000001E-2</v>
      </c>
      <c r="H11" s="23">
        <v>1.324E-2</v>
      </c>
      <c r="I11" s="23">
        <v>1.519E-2</v>
      </c>
      <c r="J11" s="23">
        <v>1.5630000000000002E-2</v>
      </c>
      <c r="K11" s="23">
        <v>1.6069999999999997E-2</v>
      </c>
      <c r="L11" s="23">
        <v>1.6039999999999999E-2</v>
      </c>
      <c r="M11" s="23">
        <v>1.5969999999999998E-2</v>
      </c>
      <c r="N11" s="23">
        <v>1.8440000000000002E-2</v>
      </c>
      <c r="O11" s="23">
        <v>1.575E-2</v>
      </c>
      <c r="P11" s="23">
        <v>1.7799999999999996E-2</v>
      </c>
      <c r="Q11" s="23">
        <v>1.8439999999999998E-2</v>
      </c>
      <c r="R11" s="23">
        <v>2.1489999999999999E-2</v>
      </c>
      <c r="S11" s="23">
        <v>3.1230000000000001E-2</v>
      </c>
      <c r="T11" s="23">
        <v>2.9239999999999999E-2</v>
      </c>
      <c r="U11" s="23">
        <v>2.4650000000000002E-2</v>
      </c>
      <c r="V11" s="23">
        <v>2.6679999999999999E-2</v>
      </c>
      <c r="W11" s="23">
        <v>2.802E-2</v>
      </c>
      <c r="X11" s="23">
        <v>2.7799999999999998E-2</v>
      </c>
      <c r="Y11" s="23">
        <v>2.6609999999999998E-2</v>
      </c>
      <c r="Z11" s="23">
        <v>2.6609999999999998E-2</v>
      </c>
      <c r="AA11" s="23">
        <v>2.5940000000000001E-2</v>
      </c>
      <c r="AB11" s="23">
        <v>2.53E-2</v>
      </c>
      <c r="AC11" s="23">
        <v>2.2529999999999998E-2</v>
      </c>
      <c r="AD11" s="130">
        <v>2.6379999999999997E-2</v>
      </c>
      <c r="AE11" s="139">
        <f t="shared" si="0"/>
        <v>0.17088326675543719</v>
      </c>
      <c r="AF11" s="12">
        <f>(AC11-AB11)/AB11</f>
        <v>-0.1094861660079052</v>
      </c>
      <c r="AG11" s="12">
        <f>(AC11-AA11)/AA11</f>
        <v>-0.1314572089437164</v>
      </c>
      <c r="AH11" s="12">
        <f>(Z11-$C11)/$C11</f>
        <v>8.7187263078089862E-3</v>
      </c>
      <c r="AI11" s="12">
        <f>(AA11-$C11)/$C11</f>
        <v>-1.6679302501895223E-2</v>
      </c>
      <c r="AJ11" s="12">
        <f>(AB11-$C11)/$C11</f>
        <v>-4.0940106141015835E-2</v>
      </c>
      <c r="AK11" s="12">
        <f>(AC11-$C11)/$C11</f>
        <v>-0.14594389689158452</v>
      </c>
      <c r="AL11" s="139">
        <f t="shared" si="1"/>
        <v>0</v>
      </c>
    </row>
    <row r="12" spans="1:38" ht="20.45" customHeight="1" x14ac:dyDescent="0.2">
      <c r="A12" s="92"/>
      <c r="B12" s="45" t="s">
        <v>13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3.3829319999999998E-9</v>
      </c>
      <c r="AD12" s="23">
        <v>3.3829319999999998E-9</v>
      </c>
      <c r="AE12" s="139">
        <f t="shared" si="0"/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39">
        <v>0</v>
      </c>
    </row>
    <row r="13" spans="1:38" s="6" customFormat="1" ht="22.15" customHeight="1" x14ac:dyDescent="0.2">
      <c r="A13" s="93"/>
      <c r="B13" s="49" t="s">
        <v>11</v>
      </c>
      <c r="C13" s="24">
        <f t="shared" ref="C13:Y13" si="3">C11+C12</f>
        <v>2.6379999999999997E-2</v>
      </c>
      <c r="D13" s="24">
        <f t="shared" si="3"/>
        <v>1.9140000000000001E-2</v>
      </c>
      <c r="E13" s="24">
        <f t="shared" si="3"/>
        <v>1.206E-2</v>
      </c>
      <c r="F13" s="24">
        <f t="shared" si="3"/>
        <v>1.0449999999999999E-2</v>
      </c>
      <c r="G13" s="24">
        <f t="shared" si="3"/>
        <v>1.2790000000000001E-2</v>
      </c>
      <c r="H13" s="24">
        <f t="shared" si="3"/>
        <v>1.324E-2</v>
      </c>
      <c r="I13" s="24">
        <f t="shared" si="3"/>
        <v>1.519E-2</v>
      </c>
      <c r="J13" s="24">
        <f t="shared" si="3"/>
        <v>1.5630000000000002E-2</v>
      </c>
      <c r="K13" s="24">
        <f t="shared" si="3"/>
        <v>1.6069999999999997E-2</v>
      </c>
      <c r="L13" s="24">
        <f t="shared" si="3"/>
        <v>1.6039999999999999E-2</v>
      </c>
      <c r="M13" s="24">
        <f t="shared" si="3"/>
        <v>1.5969999999999998E-2</v>
      </c>
      <c r="N13" s="24">
        <f t="shared" si="3"/>
        <v>1.8440000000000002E-2</v>
      </c>
      <c r="O13" s="24">
        <f t="shared" si="3"/>
        <v>1.575E-2</v>
      </c>
      <c r="P13" s="24">
        <f t="shared" si="3"/>
        <v>1.7799999999999996E-2</v>
      </c>
      <c r="Q13" s="24">
        <f t="shared" si="3"/>
        <v>1.8439999999999998E-2</v>
      </c>
      <c r="R13" s="24">
        <f t="shared" si="3"/>
        <v>2.1489999999999999E-2</v>
      </c>
      <c r="S13" s="24">
        <f t="shared" si="3"/>
        <v>3.1230000000000001E-2</v>
      </c>
      <c r="T13" s="24">
        <f t="shared" si="3"/>
        <v>2.9239999999999999E-2</v>
      </c>
      <c r="U13" s="24">
        <f t="shared" si="3"/>
        <v>2.4650000000000002E-2</v>
      </c>
      <c r="V13" s="24">
        <f t="shared" si="3"/>
        <v>2.6679999999999999E-2</v>
      </c>
      <c r="W13" s="24">
        <f t="shared" si="3"/>
        <v>2.802E-2</v>
      </c>
      <c r="X13" s="24">
        <f t="shared" si="3"/>
        <v>2.7799999999999998E-2</v>
      </c>
      <c r="Y13" s="24">
        <f t="shared" si="3"/>
        <v>2.6609999999999998E-2</v>
      </c>
      <c r="Z13" s="24">
        <f>Z11+Z12</f>
        <v>2.6609999999999998E-2</v>
      </c>
      <c r="AA13" s="24">
        <f>AA11+AA12</f>
        <v>2.5940000000000001E-2</v>
      </c>
      <c r="AB13" s="24">
        <f>AB11+AB12</f>
        <v>2.53E-2</v>
      </c>
      <c r="AC13" s="24">
        <f>AC11+AC12</f>
        <v>2.2530003382931998E-2</v>
      </c>
      <c r="AD13" s="24">
        <f>AD11+AD12</f>
        <v>2.6380003382931998E-2</v>
      </c>
      <c r="AE13" s="140">
        <f t="shared" si="0"/>
        <v>0.17088324109692032</v>
      </c>
      <c r="AF13" s="22">
        <f>(AC13-AB13)/AB13</f>
        <v>-0.10948603229517791</v>
      </c>
      <c r="AG13" s="22">
        <f>(AC13-AA13)/AA13</f>
        <v>-0.13145707852999239</v>
      </c>
      <c r="AH13" s="22">
        <f>(Z13-$C13)/$C13</f>
        <v>8.7187263078089862E-3</v>
      </c>
      <c r="AI13" s="22">
        <f>(AA13-$C13)/$C13</f>
        <v>-1.6679302501895223E-2</v>
      </c>
      <c r="AJ13" s="22">
        <f>(AB13-$C13)/$C13</f>
        <v>-4.0940106141015835E-2</v>
      </c>
      <c r="AK13" s="22">
        <f>(AC13-$C13)/$C13</f>
        <v>-0.14594376865307049</v>
      </c>
      <c r="AL13" s="138">
        <f t="shared" si="1"/>
        <v>1.282385140447601E-7</v>
      </c>
    </row>
    <row r="14" spans="1:38" x14ac:dyDescent="0.2">
      <c r="A14" s="99" t="s">
        <v>0</v>
      </c>
      <c r="B14" s="99"/>
      <c r="C14" s="23">
        <v>9.129924196199149E-2</v>
      </c>
      <c r="D14" s="23">
        <v>7.6022500000000011E-9</v>
      </c>
      <c r="E14" s="23">
        <v>1.9533688000000001E-7</v>
      </c>
      <c r="F14" s="23">
        <v>1.8357319E-7</v>
      </c>
      <c r="G14" s="23">
        <v>2.9198309999999997E-8</v>
      </c>
      <c r="H14" s="23">
        <v>2.65205E-11</v>
      </c>
      <c r="I14" s="23">
        <v>1.3454000000000001E-11</v>
      </c>
      <c r="J14" s="23">
        <v>1.2555000000000001E-11</v>
      </c>
      <c r="K14" s="23">
        <v>9.0147999999999989E-11</v>
      </c>
      <c r="L14" s="23">
        <v>3.1434000000000004E-11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1.1592E-10</v>
      </c>
      <c r="Y14" s="23">
        <v>1.3746179999999999E-9</v>
      </c>
      <c r="Z14" s="23">
        <v>2.0459880000000001E-9</v>
      </c>
      <c r="AA14" s="23">
        <v>2.6758199999999996E-9</v>
      </c>
      <c r="AB14" s="23">
        <v>3.3829319999999998E-9</v>
      </c>
      <c r="AC14" s="23">
        <v>3.3829319999999998E-9</v>
      </c>
      <c r="AD14" s="23">
        <v>3.3829319999999998E-9</v>
      </c>
      <c r="AE14" s="139">
        <f t="shared" si="0"/>
        <v>0</v>
      </c>
      <c r="AF14" s="12">
        <f>(AC14-AB14)/AB14</f>
        <v>0</v>
      </c>
      <c r="AG14" s="12">
        <f>(AC14-AA14)/AA14</f>
        <v>0.26425992779783408</v>
      </c>
      <c r="AH14" s="12">
        <f>(Z14-$C14)/$C14</f>
        <v>-0.99999997759030679</v>
      </c>
      <c r="AI14" s="12">
        <f>(AA14-$C14)/$C14</f>
        <v>-0.99999997069176105</v>
      </c>
      <c r="AJ14" s="12">
        <f>(AB14-$C14)/$C14</f>
        <v>-0.99999996294676785</v>
      </c>
      <c r="AK14" s="12">
        <f>(AC14-$C14)/$C14</f>
        <v>-0.99999996294676785</v>
      </c>
      <c r="AL14" s="139">
        <f t="shared" si="1"/>
        <v>-0.99999996294676785</v>
      </c>
    </row>
    <row r="15" spans="1:38" ht="15.75" x14ac:dyDescent="0.2">
      <c r="A15" s="100" t="s">
        <v>12</v>
      </c>
      <c r="B15" s="100"/>
      <c r="C15" s="48">
        <f t="shared" ref="C15:K15" si="4">C5+C6+C7+C8+C9+C11+C12+C14</f>
        <v>3.3073792419619918</v>
      </c>
      <c r="D15" s="48">
        <f t="shared" si="4"/>
        <v>3.4397500076022496</v>
      </c>
      <c r="E15" s="48">
        <f t="shared" si="4"/>
        <v>1.58544019533688</v>
      </c>
      <c r="F15" s="48">
        <f t="shared" si="4"/>
        <v>1.6350601835731899</v>
      </c>
      <c r="G15" s="48">
        <f t="shared" si="4"/>
        <v>1.4699500291983101</v>
      </c>
      <c r="H15" s="48">
        <f t="shared" si="4"/>
        <v>1.3093200000265204</v>
      </c>
      <c r="I15" s="48">
        <f t="shared" si="4"/>
        <v>1.435270000013454</v>
      </c>
      <c r="J15" s="48">
        <f t="shared" si="4"/>
        <v>1.413800000012555</v>
      </c>
      <c r="K15" s="48">
        <f t="shared" si="4"/>
        <v>1.406400000090148</v>
      </c>
      <c r="L15" s="48">
        <f t="shared" ref="L15:AE15" si="5">L5+L6+L7+L8+L9+L11+L12+L14</f>
        <v>1.3653200000314341</v>
      </c>
      <c r="M15" s="48">
        <f t="shared" si="5"/>
        <v>1.2519400000000003</v>
      </c>
      <c r="N15" s="48">
        <f t="shared" si="5"/>
        <v>1.2884100000000001</v>
      </c>
      <c r="O15" s="48">
        <f t="shared" si="5"/>
        <v>1.3736599999999999</v>
      </c>
      <c r="P15" s="48">
        <f t="shared" si="5"/>
        <v>1.35955</v>
      </c>
      <c r="Q15" s="48">
        <f t="shared" si="5"/>
        <v>1.3669600000000002</v>
      </c>
      <c r="R15" s="48">
        <f t="shared" si="5"/>
        <v>1.5498800000000001</v>
      </c>
      <c r="S15" s="48">
        <f t="shared" si="5"/>
        <v>1.5522200000000002</v>
      </c>
      <c r="T15" s="48">
        <f t="shared" si="5"/>
        <v>1.5920999999999998</v>
      </c>
      <c r="U15" s="48">
        <f t="shared" si="5"/>
        <v>1.5331999999999999</v>
      </c>
      <c r="V15" s="41">
        <f t="shared" si="5"/>
        <v>1.4784999999999999</v>
      </c>
      <c r="W15" s="48">
        <f t="shared" si="5"/>
        <v>1.53928</v>
      </c>
      <c r="X15" s="48">
        <f t="shared" si="5"/>
        <v>1.51268000011592</v>
      </c>
      <c r="Y15" s="48">
        <f t="shared" si="5"/>
        <v>1.5191300013746181</v>
      </c>
      <c r="Z15" s="48">
        <f t="shared" si="5"/>
        <v>1.485290002045988</v>
      </c>
      <c r="AA15" s="48">
        <f t="shared" si="5"/>
        <v>1.3554200026758203</v>
      </c>
      <c r="AB15" s="48">
        <f t="shared" si="5"/>
        <v>1.2445700033829321</v>
      </c>
      <c r="AC15" s="48">
        <f t="shared" si="5"/>
        <v>1.255470006765864</v>
      </c>
      <c r="AD15" s="48">
        <f t="shared" si="5"/>
        <v>1.3071700067658638</v>
      </c>
      <c r="AE15" s="141">
        <f t="shared" si="0"/>
        <v>4.1179796985497827E-2</v>
      </c>
      <c r="AF15" s="21">
        <f>(AC15-AB15)/AB15</f>
        <v>8.7580476415982742E-3</v>
      </c>
      <c r="AG15" s="21">
        <f>(AC15-AA15)/AA15</f>
        <v>-7.3740977492318796E-2</v>
      </c>
      <c r="AH15" s="21">
        <f>(Z15-$C15)/$C15</f>
        <v>-0.55091633181899957</v>
      </c>
      <c r="AI15" s="21">
        <f>(AA15-$C15)/$C15</f>
        <v>-0.59018307139408577</v>
      </c>
      <c r="AJ15" s="21">
        <f>(AB15-$C15)/$C15</f>
        <v>-0.62369903408941008</v>
      </c>
      <c r="AK15" s="21">
        <f>(AC15-$C15)/$C15</f>
        <v>-0.62040337230238563</v>
      </c>
      <c r="AL15" s="138">
        <f t="shared" si="1"/>
        <v>-0.60477166023741846</v>
      </c>
    </row>
    <row r="16" spans="1:38" x14ac:dyDescent="0.2">
      <c r="A16" s="54" t="s">
        <v>22</v>
      </c>
      <c r="B16" s="1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57"/>
      <c r="AF16" s="57"/>
      <c r="AG16" s="57"/>
      <c r="AH16" s="57"/>
      <c r="AI16" s="58"/>
    </row>
    <row r="17" spans="1:35" x14ac:dyDescent="0.2">
      <c r="A17" s="52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</row>
    <row r="18" spans="1:35" ht="15.75" x14ac:dyDescent="0.2">
      <c r="A18" s="46" t="s">
        <v>47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x14ac:dyDescent="0.2">
      <c r="A19" s="52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ht="15" customHeight="1" x14ac:dyDescent="0.2">
      <c r="A20" s="74" t="s">
        <v>1</v>
      </c>
      <c r="B20" s="74" t="s">
        <v>2</v>
      </c>
      <c r="C20" s="78" t="s">
        <v>8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/>
      <c r="AE20" s="53"/>
      <c r="AF20" s="53"/>
      <c r="AG20" s="53"/>
      <c r="AH20" s="53"/>
      <c r="AI20" s="53"/>
    </row>
    <row r="21" spans="1:35" x14ac:dyDescent="0.2">
      <c r="A21" s="74"/>
      <c r="B21" s="74"/>
      <c r="C21" s="39">
        <v>1990</v>
      </c>
      <c r="D21" s="39">
        <v>1991</v>
      </c>
      <c r="E21" s="39">
        <v>1992</v>
      </c>
      <c r="F21" s="39">
        <v>1993</v>
      </c>
      <c r="G21" s="39">
        <v>1994</v>
      </c>
      <c r="H21" s="39">
        <v>1995</v>
      </c>
      <c r="I21" s="39">
        <v>1996</v>
      </c>
      <c r="J21" s="39">
        <v>1997</v>
      </c>
      <c r="K21" s="39">
        <v>1998</v>
      </c>
      <c r="L21" s="39">
        <v>1999</v>
      </c>
      <c r="M21" s="39">
        <v>2000</v>
      </c>
      <c r="N21" s="39">
        <v>2001</v>
      </c>
      <c r="O21" s="39">
        <v>2002</v>
      </c>
      <c r="P21" s="39">
        <v>2003</v>
      </c>
      <c r="Q21" s="39">
        <v>2004</v>
      </c>
      <c r="R21" s="39">
        <v>2005</v>
      </c>
      <c r="S21" s="39">
        <v>2006</v>
      </c>
      <c r="T21" s="39">
        <v>2007</v>
      </c>
      <c r="U21" s="39">
        <v>2008</v>
      </c>
      <c r="V21" s="39">
        <v>2009</v>
      </c>
      <c r="W21" s="39">
        <v>2010</v>
      </c>
      <c r="X21" s="39">
        <v>2011</v>
      </c>
      <c r="Y21" s="39">
        <v>2012</v>
      </c>
      <c r="Z21" s="39">
        <v>2013</v>
      </c>
      <c r="AA21" s="39">
        <v>2014</v>
      </c>
      <c r="AB21" s="39">
        <v>2015</v>
      </c>
      <c r="AC21" s="39">
        <v>2016</v>
      </c>
      <c r="AD21" s="115">
        <v>2017</v>
      </c>
      <c r="AE21" s="53"/>
      <c r="AF21" s="53"/>
      <c r="AG21" s="53"/>
      <c r="AH21" s="53"/>
      <c r="AI21" s="53"/>
    </row>
    <row r="22" spans="1:35" x14ac:dyDescent="0.2">
      <c r="A22" s="101" t="s">
        <v>3</v>
      </c>
      <c r="B22" s="45" t="s">
        <v>9</v>
      </c>
      <c r="C22" s="12">
        <f t="shared" ref="C22:C32" si="6">C5/C$15</f>
        <v>9.0228539930900811E-2</v>
      </c>
      <c r="D22" s="12">
        <f t="shared" ref="D22:AB32" si="7">D5/D$15</f>
        <v>9.1186859308605192E-2</v>
      </c>
      <c r="E22" s="12">
        <f t="shared" si="7"/>
        <v>0.12807799410992798</v>
      </c>
      <c r="F22" s="12">
        <f t="shared" si="7"/>
        <v>0.11428325506137897</v>
      </c>
      <c r="G22" s="12">
        <f t="shared" si="7"/>
        <v>0.11931017824847405</v>
      </c>
      <c r="H22" s="12">
        <f t="shared" si="7"/>
        <v>9.3414902390189264E-2</v>
      </c>
      <c r="I22" s="12">
        <f t="shared" si="7"/>
        <v>9.1676130622647026E-2</v>
      </c>
      <c r="J22" s="12">
        <f t="shared" si="7"/>
        <v>7.3419154052255076E-2</v>
      </c>
      <c r="K22" s="12">
        <f t="shared" si="7"/>
        <v>0.12453071671556726</v>
      </c>
      <c r="L22" s="12">
        <f t="shared" si="7"/>
        <v>8.8521372276988114E-2</v>
      </c>
      <c r="M22" s="12">
        <f t="shared" si="7"/>
        <v>4.5425499624582637E-2</v>
      </c>
      <c r="N22" s="12">
        <f t="shared" si="7"/>
        <v>4.9960804402325344E-2</v>
      </c>
      <c r="O22" s="12">
        <f t="shared" si="7"/>
        <v>4.8585530626210273E-2</v>
      </c>
      <c r="P22" s="12">
        <f t="shared" si="7"/>
        <v>4.5147291383178252E-2</v>
      </c>
      <c r="Q22" s="12">
        <f t="shared" si="7"/>
        <v>4.6138877509217531E-2</v>
      </c>
      <c r="R22" s="12">
        <f t="shared" si="7"/>
        <v>0.15330219113737836</v>
      </c>
      <c r="S22" s="12">
        <f t="shared" si="7"/>
        <v>8.7932123023798159E-2</v>
      </c>
      <c r="T22" s="12">
        <f t="shared" si="7"/>
        <v>0.12151874882231017</v>
      </c>
      <c r="U22" s="12">
        <f t="shared" si="7"/>
        <v>6.7042786329246026E-2</v>
      </c>
      <c r="V22" s="12">
        <f t="shared" si="7"/>
        <v>4.3043625295908015E-2</v>
      </c>
      <c r="W22" s="12">
        <f t="shared" si="7"/>
        <v>3.5575074060599766E-2</v>
      </c>
      <c r="X22" s="12">
        <f t="shared" si="7"/>
        <v>2.6244810532933403E-2</v>
      </c>
      <c r="Y22" s="12">
        <f t="shared" si="7"/>
        <v>3.5915293589508589E-2</v>
      </c>
      <c r="Z22" s="12">
        <f t="shared" si="7"/>
        <v>3.6390199843495945E-2</v>
      </c>
      <c r="AA22" s="12">
        <f t="shared" si="7"/>
        <v>2.4538519377270019E-2</v>
      </c>
      <c r="AB22" s="12">
        <f t="shared" si="7"/>
        <v>2.6708019564707957E-2</v>
      </c>
      <c r="AC22" s="12">
        <f t="shared" ref="AC22:AD31" si="8">AC5/AC$15</f>
        <v>2.2190892534158076E-2</v>
      </c>
      <c r="AD22" s="12">
        <f t="shared" si="8"/>
        <v>2.7678113644540227E-2</v>
      </c>
      <c r="AE22" s="53"/>
      <c r="AF22" s="53"/>
      <c r="AG22" s="53"/>
      <c r="AH22" s="53"/>
      <c r="AI22" s="53"/>
    </row>
    <row r="23" spans="1:35" ht="22.5" x14ac:dyDescent="0.2">
      <c r="A23" s="102"/>
      <c r="B23" s="45" t="s">
        <v>10</v>
      </c>
      <c r="C23" s="12">
        <f t="shared" si="6"/>
        <v>3.0235419854869246E-5</v>
      </c>
      <c r="D23" s="12">
        <f t="shared" ref="D23:R23" si="9">D6/D$15</f>
        <v>1.4535940079800612E-5</v>
      </c>
      <c r="E23" s="12">
        <f t="shared" si="9"/>
        <v>5.0459172307663945E-5</v>
      </c>
      <c r="F23" s="12">
        <f t="shared" si="9"/>
        <v>3.6695896947890073E-5</v>
      </c>
      <c r="G23" s="12">
        <f t="shared" si="9"/>
        <v>4.0817714077480007E-5</v>
      </c>
      <c r="H23" s="12">
        <f t="shared" si="9"/>
        <v>5.3462866219550723E-5</v>
      </c>
      <c r="I23" s="12">
        <f t="shared" si="9"/>
        <v>6.9673301886796643E-5</v>
      </c>
      <c r="J23" s="12">
        <f t="shared" si="9"/>
        <v>7.7804498513950459E-5</v>
      </c>
      <c r="K23" s="12">
        <f t="shared" si="9"/>
        <v>5.688282138429475E-5</v>
      </c>
      <c r="L23" s="12">
        <f t="shared" si="9"/>
        <v>7.3242902761035998E-5</v>
      </c>
      <c r="M23" s="12">
        <f t="shared" si="9"/>
        <v>9.5851238877262468E-5</v>
      </c>
      <c r="N23" s="12">
        <f t="shared" si="9"/>
        <v>9.3138053880364175E-5</v>
      </c>
      <c r="O23" s="12">
        <f t="shared" si="9"/>
        <v>8.0078039689588409E-5</v>
      </c>
      <c r="P23" s="12">
        <f t="shared" si="9"/>
        <v>1.029752491633261E-4</v>
      </c>
      <c r="Q23" s="12">
        <f t="shared" si="9"/>
        <v>1.0973254520980863E-4</v>
      </c>
      <c r="R23" s="12">
        <f t="shared" si="9"/>
        <v>7.7425349059282006E-5</v>
      </c>
      <c r="S23" s="12">
        <f t="shared" si="7"/>
        <v>6.4423857442888247E-5</v>
      </c>
      <c r="T23" s="12">
        <f t="shared" si="7"/>
        <v>8.1653162489793375E-5</v>
      </c>
      <c r="U23" s="12">
        <f t="shared" si="7"/>
        <v>7.8267675450039136E-5</v>
      </c>
      <c r="V23" s="12">
        <f t="shared" si="7"/>
        <v>8.1163341224213743E-5</v>
      </c>
      <c r="W23" s="12">
        <f t="shared" si="7"/>
        <v>7.7958526064133879E-5</v>
      </c>
      <c r="X23" s="12">
        <f t="shared" si="7"/>
        <v>7.271861860510516E-5</v>
      </c>
      <c r="Y23" s="12">
        <f t="shared" si="7"/>
        <v>6.582715100716385E-5</v>
      </c>
      <c r="Z23" s="12">
        <f t="shared" si="7"/>
        <v>6.7326919229409698E-5</v>
      </c>
      <c r="AA23" s="12">
        <f t="shared" si="7"/>
        <v>7.3777869444588165E-5</v>
      </c>
      <c r="AB23" s="12">
        <f t="shared" si="7"/>
        <v>8.8383939594400586E-5</v>
      </c>
      <c r="AC23" s="12">
        <f t="shared" si="8"/>
        <v>8.7616589330846679E-5</v>
      </c>
      <c r="AD23" s="12">
        <f t="shared" si="8"/>
        <v>7.6501143296131097E-5</v>
      </c>
      <c r="AE23" s="53"/>
      <c r="AF23" s="53"/>
      <c r="AG23" s="53"/>
      <c r="AH23" s="53"/>
      <c r="AI23" s="53"/>
    </row>
    <row r="24" spans="1:35" ht="22.5" x14ac:dyDescent="0.2">
      <c r="A24" s="102"/>
      <c r="B24" s="45" t="s">
        <v>16</v>
      </c>
      <c r="C24" s="12">
        <f t="shared" si="6"/>
        <v>3.201930962630653E-2</v>
      </c>
      <c r="D24" s="12">
        <f t="shared" si="7"/>
        <v>4.3485718342731509E-2</v>
      </c>
      <c r="E24" s="12">
        <f t="shared" si="7"/>
        <v>8.6297799439182254E-2</v>
      </c>
      <c r="F24" s="12">
        <f t="shared" si="7"/>
        <v>5.9887703818956591E-2</v>
      </c>
      <c r="G24" s="12">
        <f t="shared" si="7"/>
        <v>5.408347115266101E-2</v>
      </c>
      <c r="H24" s="12">
        <f t="shared" si="7"/>
        <v>3.6851189929904604E-2</v>
      </c>
      <c r="I24" s="12">
        <f t="shared" si="7"/>
        <v>3.4314101179247346E-2</v>
      </c>
      <c r="J24" s="12">
        <f t="shared" si="7"/>
        <v>2.9954731927870928E-2</v>
      </c>
      <c r="K24" s="12">
        <f t="shared" si="7"/>
        <v>3.2714732648642511E-2</v>
      </c>
      <c r="L24" s="12">
        <f t="shared" si="7"/>
        <v>2.9590132715458552E-2</v>
      </c>
      <c r="M24" s="12">
        <f t="shared" si="7"/>
        <v>2.5823921274182461E-2</v>
      </c>
      <c r="N24" s="12">
        <f t="shared" si="7"/>
        <v>2.3447505064381681E-2</v>
      </c>
      <c r="O24" s="12">
        <f t="shared" si="7"/>
        <v>7.0097404015549702E-2</v>
      </c>
      <c r="P24" s="12">
        <f t="shared" si="7"/>
        <v>3.0819020999595454E-2</v>
      </c>
      <c r="Q24" s="12">
        <f t="shared" si="7"/>
        <v>3.0469070053256862E-2</v>
      </c>
      <c r="R24" s="12">
        <f t="shared" si="7"/>
        <v>2.6918213022943709E-2</v>
      </c>
      <c r="S24" s="12">
        <f t="shared" si="7"/>
        <v>2.3585574209841389E-2</v>
      </c>
      <c r="T24" s="12">
        <f t="shared" si="7"/>
        <v>2.0865523522391811E-2</v>
      </c>
      <c r="U24" s="12">
        <f t="shared" si="7"/>
        <v>1.8666840594834335E-2</v>
      </c>
      <c r="V24" s="12">
        <f t="shared" si="7"/>
        <v>1.5468380114981401E-2</v>
      </c>
      <c r="W24" s="12">
        <f t="shared" si="7"/>
        <v>1.7345772049269789E-2</v>
      </c>
      <c r="X24" s="12">
        <f t="shared" si="7"/>
        <v>1.9402649600543966E-2</v>
      </c>
      <c r="Y24" s="12">
        <f t="shared" si="7"/>
        <v>1.9511167558523362E-2</v>
      </c>
      <c r="Z24" s="12">
        <f t="shared" si="7"/>
        <v>1.8151337424248855E-2</v>
      </c>
      <c r="AA24" s="12">
        <f t="shared" si="7"/>
        <v>2.073158131392927E-2</v>
      </c>
      <c r="AB24" s="12">
        <f t="shared" si="7"/>
        <v>2.072201638308719E-2</v>
      </c>
      <c r="AC24" s="12">
        <f t="shared" si="8"/>
        <v>2.1641297564719129E-2</v>
      </c>
      <c r="AD24" s="12">
        <f t="shared" si="8"/>
        <v>3.3063794132587858E-2</v>
      </c>
      <c r="AE24" s="53"/>
      <c r="AF24" s="53"/>
      <c r="AG24" s="53"/>
      <c r="AH24" s="53"/>
      <c r="AI24" s="53"/>
    </row>
    <row r="25" spans="1:35" ht="22.5" x14ac:dyDescent="0.2">
      <c r="A25" s="102"/>
      <c r="B25" s="45" t="s">
        <v>17</v>
      </c>
      <c r="C25" s="12">
        <f t="shared" si="6"/>
        <v>0.67949570810840398</v>
      </c>
      <c r="D25" s="12">
        <f t="shared" si="7"/>
        <v>0.68345373786008112</v>
      </c>
      <c r="E25" s="12">
        <f t="shared" si="7"/>
        <v>0.60219868450927683</v>
      </c>
      <c r="F25" s="12">
        <f t="shared" si="7"/>
        <v>0.68093517974787277</v>
      </c>
      <c r="G25" s="12">
        <f t="shared" si="7"/>
        <v>0.6647845032752242</v>
      </c>
      <c r="H25" s="12">
        <f t="shared" si="7"/>
        <v>0.69811810709489319</v>
      </c>
      <c r="I25" s="12">
        <f t="shared" si="7"/>
        <v>0.73681606944344058</v>
      </c>
      <c r="J25" s="12">
        <f t="shared" si="7"/>
        <v>0.77302305841724051</v>
      </c>
      <c r="K25" s="12">
        <f t="shared" si="7"/>
        <v>0.72554038675667942</v>
      </c>
      <c r="L25" s="12">
        <f t="shared" si="7"/>
        <v>0.77929716108714697</v>
      </c>
      <c r="M25" s="12">
        <f t="shared" si="7"/>
        <v>0.8329632410498905</v>
      </c>
      <c r="N25" s="12">
        <f t="shared" si="7"/>
        <v>0.82586288526167906</v>
      </c>
      <c r="O25" s="12">
        <f t="shared" si="7"/>
        <v>0.78480118806691612</v>
      </c>
      <c r="P25" s="12">
        <f t="shared" si="7"/>
        <v>0.82157331469971684</v>
      </c>
      <c r="Q25" s="12">
        <f t="shared" si="7"/>
        <v>0.81883888336161992</v>
      </c>
      <c r="R25" s="12">
        <f t="shared" si="7"/>
        <v>0.74231553410586626</v>
      </c>
      <c r="S25" s="12">
        <f t="shared" si="7"/>
        <v>0.79638839855175159</v>
      </c>
      <c r="T25" s="12">
        <f t="shared" si="7"/>
        <v>0.76381508699202316</v>
      </c>
      <c r="U25" s="12">
        <f t="shared" si="7"/>
        <v>0.82575658752935033</v>
      </c>
      <c r="V25" s="12">
        <f t="shared" si="7"/>
        <v>0.85698342915116676</v>
      </c>
      <c r="W25" s="12">
        <f t="shared" si="7"/>
        <v>0.85756977288082747</v>
      </c>
      <c r="X25" s="12">
        <f t="shared" si="7"/>
        <v>0.86120660014026029</v>
      </c>
      <c r="Y25" s="12">
        <f t="shared" si="7"/>
        <v>0.85833997012771157</v>
      </c>
      <c r="Z25" s="12">
        <f t="shared" si="7"/>
        <v>0.86205387381336174</v>
      </c>
      <c r="AA25" s="12">
        <f t="shared" si="7"/>
        <v>0.86537014186335237</v>
      </c>
      <c r="AB25" s="12">
        <f t="shared" si="7"/>
        <v>0.86277991360974005</v>
      </c>
      <c r="AC25" s="12">
        <f t="shared" si="8"/>
        <v>0.86415445542565628</v>
      </c>
      <c r="AD25" s="12">
        <f t="shared" si="8"/>
        <v>0.84030385819336317</v>
      </c>
      <c r="AE25" s="53"/>
      <c r="AF25" s="53"/>
      <c r="AG25" s="53"/>
      <c r="AH25" s="53"/>
      <c r="AI25" s="53"/>
    </row>
    <row r="26" spans="1:35" ht="22.5" x14ac:dyDescent="0.2">
      <c r="A26" s="102"/>
      <c r="B26" s="45" t="s">
        <v>18</v>
      </c>
      <c r="C26" s="12">
        <f t="shared" si="6"/>
        <v>0.16264539402529812</v>
      </c>
      <c r="D26" s="12">
        <f t="shared" si="7"/>
        <v>0.17629478847583779</v>
      </c>
      <c r="E26" s="12">
        <f t="shared" si="7"/>
        <v>0.17576821933720885</v>
      </c>
      <c r="F26" s="12">
        <f t="shared" si="7"/>
        <v>0.13846585115003854</v>
      </c>
      <c r="G26" s="12">
        <f t="shared" si="7"/>
        <v>0.15308003369524251</v>
      </c>
      <c r="H26" s="12">
        <f t="shared" si="7"/>
        <v>0.1614502184307261</v>
      </c>
      <c r="I26" s="12">
        <f t="shared" si="7"/>
        <v>0.12654065088680005</v>
      </c>
      <c r="J26" s="12">
        <f t="shared" si="7"/>
        <v>0.11246993917002965</v>
      </c>
      <c r="K26" s="12">
        <f t="shared" si="7"/>
        <v>0.10573094424805786</v>
      </c>
      <c r="L26" s="12">
        <f t="shared" si="7"/>
        <v>9.0769929391751936E-2</v>
      </c>
      <c r="M26" s="12">
        <f t="shared" si="7"/>
        <v>8.293528443855136E-2</v>
      </c>
      <c r="N26" s="12">
        <f t="shared" si="7"/>
        <v>8.6323452938117523E-2</v>
      </c>
      <c r="O26" s="12">
        <f t="shared" si="7"/>
        <v>8.4970079932443265E-2</v>
      </c>
      <c r="P26" s="12">
        <f t="shared" si="7"/>
        <v>8.9264830274723247E-2</v>
      </c>
      <c r="Q26" s="12">
        <f t="shared" si="7"/>
        <v>9.0953648972903367E-2</v>
      </c>
      <c r="R26" s="12">
        <f t="shared" si="7"/>
        <v>6.3521046790719279E-2</v>
      </c>
      <c r="S26" s="12">
        <f t="shared" si="7"/>
        <v>7.1909909677751863E-2</v>
      </c>
      <c r="T26" s="12">
        <f t="shared" si="7"/>
        <v>7.5353306953080845E-2</v>
      </c>
      <c r="U26" s="12">
        <f t="shared" si="7"/>
        <v>7.2378032872423698E-2</v>
      </c>
      <c r="V26" s="12">
        <f t="shared" si="7"/>
        <v>6.6378085897869463E-2</v>
      </c>
      <c r="W26" s="12">
        <f t="shared" si="7"/>
        <v>7.1228106647263659E-2</v>
      </c>
      <c r="X26" s="12">
        <f t="shared" si="7"/>
        <v>7.4695242874462109E-2</v>
      </c>
      <c r="Y26" s="12">
        <f t="shared" si="7"/>
        <v>6.8651135785371173E-2</v>
      </c>
      <c r="Z26" s="12">
        <f t="shared" si="7"/>
        <v>6.5421567415217402E-2</v>
      </c>
      <c r="AA26" s="12">
        <f t="shared" si="7"/>
        <v>7.0147998267914416E-2</v>
      </c>
      <c r="AB26" s="12">
        <f t="shared" si="7"/>
        <v>6.9373357678004968E-2</v>
      </c>
      <c r="AC26" s="12">
        <f t="shared" si="8"/>
        <v>7.3980261973173075E-2</v>
      </c>
      <c r="AD26" s="12">
        <f t="shared" si="8"/>
        <v>7.8696726108730061E-2</v>
      </c>
      <c r="AE26" s="53"/>
      <c r="AF26" s="53"/>
      <c r="AG26" s="53"/>
      <c r="AH26" s="53"/>
      <c r="AI26" s="53"/>
    </row>
    <row r="27" spans="1:35" x14ac:dyDescent="0.2">
      <c r="A27" s="103"/>
      <c r="B27" s="49" t="s">
        <v>11</v>
      </c>
      <c r="C27" s="12">
        <f t="shared" si="6"/>
        <v>0.96441918711076435</v>
      </c>
      <c r="D27" s="12">
        <f t="shared" si="7"/>
        <v>0.9944356399273353</v>
      </c>
      <c r="E27" s="12">
        <f t="shared" si="7"/>
        <v>0.99239315656790361</v>
      </c>
      <c r="F27" s="12">
        <f t="shared" si="7"/>
        <v>0.99360868567519478</v>
      </c>
      <c r="G27" s="12">
        <f t="shared" si="7"/>
        <v>0.99129900408567928</v>
      </c>
      <c r="H27" s="12">
        <f t="shared" si="7"/>
        <v>0.98988788071193268</v>
      </c>
      <c r="I27" s="12">
        <f t="shared" si="7"/>
        <v>0.98941662543402176</v>
      </c>
      <c r="J27" s="12">
        <f t="shared" si="7"/>
        <v>0.98894468806591007</v>
      </c>
      <c r="K27" s="12">
        <f t="shared" si="7"/>
        <v>0.98857366319033146</v>
      </c>
      <c r="L27" s="12">
        <f t="shared" si="7"/>
        <v>0.98825183837410668</v>
      </c>
      <c r="M27" s="12">
        <f t="shared" si="7"/>
        <v>0.98724379762608427</v>
      </c>
      <c r="N27" s="12">
        <f t="shared" si="7"/>
        <v>0.98568778572038407</v>
      </c>
      <c r="O27" s="12">
        <f t="shared" si="7"/>
        <v>0.98853428068080895</v>
      </c>
      <c r="P27" s="12">
        <f t="shared" si="7"/>
        <v>0.98690743260637703</v>
      </c>
      <c r="Q27" s="12">
        <f t="shared" si="7"/>
        <v>0.98651021244220749</v>
      </c>
      <c r="R27" s="12">
        <f t="shared" si="7"/>
        <v>0.98613441040596694</v>
      </c>
      <c r="S27" s="12">
        <f t="shared" si="7"/>
        <v>0.97988042932058594</v>
      </c>
      <c r="T27" s="12">
        <f t="shared" si="7"/>
        <v>0.98163431945229573</v>
      </c>
      <c r="U27" s="12">
        <f t="shared" si="7"/>
        <v>0.98392251500130445</v>
      </c>
      <c r="V27" s="12">
        <f t="shared" si="7"/>
        <v>0.98195468380114981</v>
      </c>
      <c r="W27" s="12">
        <f t="shared" si="7"/>
        <v>0.98179668416402477</v>
      </c>
      <c r="X27" s="12">
        <f t="shared" si="7"/>
        <v>0.98162202176680491</v>
      </c>
      <c r="Y27" s="12">
        <f t="shared" si="7"/>
        <v>0.98248339421212183</v>
      </c>
      <c r="Z27" s="12">
        <f t="shared" si="7"/>
        <v>0.98208430541555336</v>
      </c>
      <c r="AA27" s="12">
        <f t="shared" si="7"/>
        <v>0.98086201869191081</v>
      </c>
      <c r="AB27" s="12">
        <f t="shared" si="7"/>
        <v>0.97967169117513464</v>
      </c>
      <c r="AC27" s="12">
        <f t="shared" si="8"/>
        <v>0.98205452408703742</v>
      </c>
      <c r="AD27" s="12">
        <f t="shared" si="8"/>
        <v>0.97981899322251731</v>
      </c>
      <c r="AE27" s="53"/>
      <c r="AF27" s="53"/>
      <c r="AG27" s="53"/>
      <c r="AH27" s="53"/>
      <c r="AI27" s="53"/>
    </row>
    <row r="28" spans="1:35" x14ac:dyDescent="0.2">
      <c r="A28" s="91" t="s">
        <v>14</v>
      </c>
      <c r="B28" s="45" t="s">
        <v>6</v>
      </c>
      <c r="C28" s="12">
        <f t="shared" si="6"/>
        <v>7.9761037577145057E-3</v>
      </c>
      <c r="D28" s="12">
        <f t="shared" si="7"/>
        <v>5.5643578625476746E-3</v>
      </c>
      <c r="E28" s="12">
        <f t="shared" si="7"/>
        <v>7.6067202253803385E-3</v>
      </c>
      <c r="F28" s="12">
        <f t="shared" si="7"/>
        <v>6.3912020517575205E-3</v>
      </c>
      <c r="G28" s="12">
        <f t="shared" si="7"/>
        <v>8.700976050849487E-3</v>
      </c>
      <c r="H28" s="12">
        <f t="shared" si="7"/>
        <v>1.0112119267812164E-2</v>
      </c>
      <c r="I28" s="12">
        <f t="shared" si="7"/>
        <v>1.058337455660441E-2</v>
      </c>
      <c r="J28" s="12">
        <f t="shared" si="7"/>
        <v>1.1055311925209508E-2</v>
      </c>
      <c r="K28" s="12">
        <f t="shared" si="7"/>
        <v>1.1426336745570205E-2</v>
      </c>
      <c r="L28" s="12">
        <f t="shared" si="7"/>
        <v>1.1748161602870174E-2</v>
      </c>
      <c r="M28" s="12">
        <f t="shared" si="7"/>
        <v>1.2756202373915679E-2</v>
      </c>
      <c r="N28" s="12">
        <f t="shared" si="7"/>
        <v>1.4312214279615961E-2</v>
      </c>
      <c r="O28" s="12">
        <f t="shared" si="7"/>
        <v>1.1465719319191067E-2</v>
      </c>
      <c r="P28" s="12">
        <f t="shared" si="7"/>
        <v>1.3092567393622887E-2</v>
      </c>
      <c r="Q28" s="12">
        <f t="shared" si="7"/>
        <v>1.348978755779247E-2</v>
      </c>
      <c r="R28" s="12">
        <f t="shared" si="7"/>
        <v>1.3865589594033084E-2</v>
      </c>
      <c r="S28" s="12">
        <f t="shared" si="7"/>
        <v>2.0119570679414001E-2</v>
      </c>
      <c r="T28" s="12">
        <f t="shared" si="7"/>
        <v>1.836568054770429E-2</v>
      </c>
      <c r="U28" s="12">
        <f t="shared" si="7"/>
        <v>1.6077484998695542E-2</v>
      </c>
      <c r="V28" s="12">
        <f t="shared" si="7"/>
        <v>1.8045316198850185E-2</v>
      </c>
      <c r="W28" s="12">
        <f t="shared" si="7"/>
        <v>1.8203315835975262E-2</v>
      </c>
      <c r="X28" s="12">
        <f t="shared" si="7"/>
        <v>1.8377978156562936E-2</v>
      </c>
      <c r="Y28" s="12">
        <f t="shared" si="7"/>
        <v>1.7516604883006298E-2</v>
      </c>
      <c r="Z28" s="12">
        <f t="shared" si="7"/>
        <v>1.7915693206945919E-2</v>
      </c>
      <c r="AA28" s="12">
        <f t="shared" si="7"/>
        <v>1.9137979333926167E-2</v>
      </c>
      <c r="AB28" s="12">
        <f t="shared" si="7"/>
        <v>2.0328306106712133E-2</v>
      </c>
      <c r="AC28" s="12">
        <f t="shared" si="8"/>
        <v>1.7945470523854323E-2</v>
      </c>
      <c r="AD28" s="12">
        <f t="shared" si="8"/>
        <v>2.018100160151938E-2</v>
      </c>
      <c r="AE28" s="53"/>
      <c r="AF28" s="53"/>
      <c r="AG28" s="53"/>
      <c r="AH28" s="53"/>
      <c r="AI28" s="53"/>
    </row>
    <row r="29" spans="1:35" x14ac:dyDescent="0.2">
      <c r="A29" s="92"/>
      <c r="B29" s="45" t="s">
        <v>13</v>
      </c>
      <c r="C29" s="12">
        <f t="shared" si="6"/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2">
        <f t="shared" si="7"/>
        <v>0</v>
      </c>
      <c r="P29" s="12">
        <f t="shared" si="7"/>
        <v>0</v>
      </c>
      <c r="Q29" s="12">
        <f t="shared" si="7"/>
        <v>0</v>
      </c>
      <c r="R29" s="12">
        <f t="shared" si="7"/>
        <v>0</v>
      </c>
      <c r="S29" s="12">
        <f t="shared" si="7"/>
        <v>0</v>
      </c>
      <c r="T29" s="12">
        <f t="shared" si="7"/>
        <v>0</v>
      </c>
      <c r="U29" s="12">
        <f t="shared" si="7"/>
        <v>0</v>
      </c>
      <c r="V29" s="12">
        <f t="shared" si="7"/>
        <v>0</v>
      </c>
      <c r="W29" s="12">
        <f t="shared" si="7"/>
        <v>0</v>
      </c>
      <c r="X29" s="12">
        <f t="shared" si="7"/>
        <v>0</v>
      </c>
      <c r="Y29" s="12">
        <f t="shared" si="7"/>
        <v>0</v>
      </c>
      <c r="Z29" s="12">
        <f t="shared" si="7"/>
        <v>0</v>
      </c>
      <c r="AA29" s="12">
        <f t="shared" si="7"/>
        <v>0</v>
      </c>
      <c r="AB29" s="12">
        <f t="shared" si="7"/>
        <v>0</v>
      </c>
      <c r="AC29" s="12">
        <f t="shared" si="8"/>
        <v>2.6945542161652707E-9</v>
      </c>
      <c r="AD29" s="12">
        <f t="shared" si="8"/>
        <v>2.5879816569306735E-9</v>
      </c>
      <c r="AE29" s="53"/>
      <c r="AF29" s="53"/>
      <c r="AG29" s="53"/>
      <c r="AH29" s="53"/>
      <c r="AI29" s="53"/>
    </row>
    <row r="30" spans="1:35" x14ac:dyDescent="0.2">
      <c r="A30" s="93"/>
      <c r="B30" s="49" t="s">
        <v>11</v>
      </c>
      <c r="C30" s="12">
        <f t="shared" si="6"/>
        <v>7.9761037577145057E-3</v>
      </c>
      <c r="D30" s="12">
        <f t="shared" si="7"/>
        <v>5.5643578625476746E-3</v>
      </c>
      <c r="E30" s="12">
        <f t="shared" si="7"/>
        <v>7.6067202253803385E-3</v>
      </c>
      <c r="F30" s="12">
        <f t="shared" si="7"/>
        <v>6.3912020517575205E-3</v>
      </c>
      <c r="G30" s="12">
        <f t="shared" si="7"/>
        <v>8.700976050849487E-3</v>
      </c>
      <c r="H30" s="12">
        <f t="shared" si="7"/>
        <v>1.0112119267812164E-2</v>
      </c>
      <c r="I30" s="12">
        <f t="shared" si="7"/>
        <v>1.058337455660441E-2</v>
      </c>
      <c r="J30" s="12">
        <f t="shared" si="7"/>
        <v>1.1055311925209508E-2</v>
      </c>
      <c r="K30" s="12">
        <f t="shared" si="7"/>
        <v>1.1426336745570205E-2</v>
      </c>
      <c r="L30" s="12">
        <f t="shared" si="7"/>
        <v>1.1748161602870174E-2</v>
      </c>
      <c r="M30" s="12">
        <f t="shared" si="7"/>
        <v>1.2756202373915679E-2</v>
      </c>
      <c r="N30" s="12">
        <f t="shared" si="7"/>
        <v>1.4312214279615961E-2</v>
      </c>
      <c r="O30" s="12">
        <f t="shared" si="7"/>
        <v>1.1465719319191067E-2</v>
      </c>
      <c r="P30" s="12">
        <f t="shared" si="7"/>
        <v>1.3092567393622887E-2</v>
      </c>
      <c r="Q30" s="12">
        <f t="shared" si="7"/>
        <v>1.348978755779247E-2</v>
      </c>
      <c r="R30" s="12">
        <f t="shared" si="7"/>
        <v>1.3865589594033084E-2</v>
      </c>
      <c r="S30" s="12">
        <f t="shared" si="7"/>
        <v>2.0119570679414001E-2</v>
      </c>
      <c r="T30" s="12">
        <f t="shared" si="7"/>
        <v>1.836568054770429E-2</v>
      </c>
      <c r="U30" s="12">
        <f t="shared" si="7"/>
        <v>1.6077484998695542E-2</v>
      </c>
      <c r="V30" s="12">
        <f t="shared" si="7"/>
        <v>1.8045316198850185E-2</v>
      </c>
      <c r="W30" s="12">
        <f t="shared" si="7"/>
        <v>1.8203315835975262E-2</v>
      </c>
      <c r="X30" s="12">
        <f t="shared" si="7"/>
        <v>1.8377978156562936E-2</v>
      </c>
      <c r="Y30" s="12">
        <f t="shared" si="7"/>
        <v>1.7516604883006298E-2</v>
      </c>
      <c r="Z30" s="12">
        <f t="shared" si="7"/>
        <v>1.7915693206945919E-2</v>
      </c>
      <c r="AA30" s="12">
        <f t="shared" si="7"/>
        <v>1.9137979333926167E-2</v>
      </c>
      <c r="AB30" s="12">
        <f t="shared" si="7"/>
        <v>2.0328306106712133E-2</v>
      </c>
      <c r="AC30" s="12">
        <f t="shared" si="8"/>
        <v>1.7945473218408538E-2</v>
      </c>
      <c r="AD30" s="12">
        <f t="shared" si="8"/>
        <v>2.0181004189501039E-2</v>
      </c>
      <c r="AE30" s="53"/>
      <c r="AF30" s="53"/>
      <c r="AG30" s="53"/>
      <c r="AH30" s="53"/>
      <c r="AI30" s="53"/>
    </row>
    <row r="31" spans="1:35" ht="15" customHeight="1" x14ac:dyDescent="0.2">
      <c r="A31" s="99" t="s">
        <v>0</v>
      </c>
      <c r="B31" s="99"/>
      <c r="C31" s="12">
        <f t="shared" si="6"/>
        <v>2.7604709131521087E-2</v>
      </c>
      <c r="D31" s="12">
        <f t="shared" si="7"/>
        <v>2.2101170094332844E-9</v>
      </c>
      <c r="E31" s="12">
        <f t="shared" si="7"/>
        <v>1.2320671607451844E-7</v>
      </c>
      <c r="F31" s="12">
        <f t="shared" si="7"/>
        <v>1.1227304771059074E-7</v>
      </c>
      <c r="G31" s="12">
        <f t="shared" si="7"/>
        <v>1.9863471152093751E-8</v>
      </c>
      <c r="H31" s="12">
        <f t="shared" si="7"/>
        <v>2.0255170622508496E-11</v>
      </c>
      <c r="I31" s="12">
        <f t="shared" si="7"/>
        <v>9.373846035849621E-12</v>
      </c>
      <c r="J31" s="12">
        <f t="shared" si="7"/>
        <v>8.880322534933165E-12</v>
      </c>
      <c r="K31" s="12">
        <f t="shared" si="7"/>
        <v>6.4098407276892527E-11</v>
      </c>
      <c r="L31" s="12">
        <f t="shared" si="7"/>
        <v>2.302317405390406E-11</v>
      </c>
      <c r="M31" s="12">
        <f t="shared" si="7"/>
        <v>0</v>
      </c>
      <c r="N31" s="12">
        <f t="shared" si="7"/>
        <v>0</v>
      </c>
      <c r="O31" s="12">
        <f t="shared" si="7"/>
        <v>0</v>
      </c>
      <c r="P31" s="12">
        <f t="shared" si="7"/>
        <v>0</v>
      </c>
      <c r="Q31" s="12">
        <f t="shared" si="7"/>
        <v>0</v>
      </c>
      <c r="R31" s="12">
        <f t="shared" si="7"/>
        <v>0</v>
      </c>
      <c r="S31" s="12">
        <f t="shared" si="7"/>
        <v>0</v>
      </c>
      <c r="T31" s="12">
        <f t="shared" si="7"/>
        <v>0</v>
      </c>
      <c r="U31" s="12">
        <f t="shared" si="7"/>
        <v>0</v>
      </c>
      <c r="V31" s="12">
        <f t="shared" si="7"/>
        <v>0</v>
      </c>
      <c r="W31" s="12">
        <f t="shared" si="7"/>
        <v>0</v>
      </c>
      <c r="X31" s="12">
        <f t="shared" si="7"/>
        <v>7.6632202442761725E-11</v>
      </c>
      <c r="Y31" s="12">
        <f t="shared" si="7"/>
        <v>9.0487186663165546E-10</v>
      </c>
      <c r="Z31" s="12">
        <f t="shared" si="7"/>
        <v>1.3775006882034148E-9</v>
      </c>
      <c r="AA31" s="12">
        <f t="shared" si="7"/>
        <v>1.9741629861721783E-9</v>
      </c>
      <c r="AB31" s="12">
        <f t="shared" si="7"/>
        <v>2.7181532503633159E-9</v>
      </c>
      <c r="AC31" s="12">
        <f t="shared" si="8"/>
        <v>2.6945542161652707E-9</v>
      </c>
      <c r="AD31" s="12">
        <f t="shared" si="8"/>
        <v>2.5879816569306735E-9</v>
      </c>
      <c r="AE31" s="53"/>
      <c r="AF31" s="53"/>
      <c r="AG31" s="53"/>
      <c r="AH31" s="53"/>
      <c r="AI31" s="53"/>
    </row>
    <row r="32" spans="1:35" ht="15.75" x14ac:dyDescent="0.2">
      <c r="A32" s="100" t="s">
        <v>12</v>
      </c>
      <c r="B32" s="100"/>
      <c r="C32" s="12">
        <f t="shared" si="6"/>
        <v>1</v>
      </c>
      <c r="D32" s="12">
        <f t="shared" si="7"/>
        <v>1</v>
      </c>
      <c r="E32" s="12">
        <f t="shared" si="7"/>
        <v>1</v>
      </c>
      <c r="F32" s="12">
        <f t="shared" si="7"/>
        <v>1</v>
      </c>
      <c r="G32" s="12">
        <f t="shared" si="7"/>
        <v>1</v>
      </c>
      <c r="H32" s="12">
        <f t="shared" si="7"/>
        <v>1</v>
      </c>
      <c r="I32" s="12">
        <f t="shared" si="7"/>
        <v>1</v>
      </c>
      <c r="J32" s="12">
        <f t="shared" si="7"/>
        <v>1</v>
      </c>
      <c r="K32" s="12">
        <f t="shared" si="7"/>
        <v>1</v>
      </c>
      <c r="L32" s="12">
        <f t="shared" si="7"/>
        <v>1</v>
      </c>
      <c r="M32" s="12">
        <f t="shared" si="7"/>
        <v>1</v>
      </c>
      <c r="N32" s="12">
        <f t="shared" si="7"/>
        <v>1</v>
      </c>
      <c r="O32" s="12">
        <f t="shared" si="7"/>
        <v>1</v>
      </c>
      <c r="P32" s="12">
        <f t="shared" si="7"/>
        <v>1</v>
      </c>
      <c r="Q32" s="12">
        <f t="shared" si="7"/>
        <v>1</v>
      </c>
      <c r="R32" s="12">
        <f t="shared" si="7"/>
        <v>1</v>
      </c>
      <c r="S32" s="12">
        <f t="shared" si="7"/>
        <v>1</v>
      </c>
      <c r="T32" s="12">
        <f t="shared" si="7"/>
        <v>1</v>
      </c>
      <c r="U32" s="12">
        <f t="shared" si="7"/>
        <v>1</v>
      </c>
      <c r="V32" s="12">
        <f t="shared" si="7"/>
        <v>1</v>
      </c>
      <c r="W32" s="12">
        <f t="shared" si="7"/>
        <v>1</v>
      </c>
      <c r="X32" s="12">
        <f t="shared" ref="X32:AC32" si="10">X15/X$15</f>
        <v>1</v>
      </c>
      <c r="Y32" s="12">
        <f t="shared" si="10"/>
        <v>1</v>
      </c>
      <c r="Z32" s="12">
        <f t="shared" si="10"/>
        <v>1</v>
      </c>
      <c r="AA32" s="12">
        <f t="shared" si="10"/>
        <v>1</v>
      </c>
      <c r="AB32" s="12">
        <f t="shared" si="10"/>
        <v>1</v>
      </c>
      <c r="AC32" s="12">
        <f t="shared" si="10"/>
        <v>1</v>
      </c>
      <c r="AD32" s="12">
        <f t="shared" ref="AD32" si="11">AD15/AD$15</f>
        <v>1</v>
      </c>
      <c r="AE32" s="53"/>
      <c r="AF32" s="53"/>
      <c r="AG32" s="53"/>
      <c r="AH32" s="53"/>
      <c r="AI32" s="53"/>
    </row>
    <row r="33" spans="1:3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</row>
    <row r="35" spans="1:3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</row>
    <row r="36" spans="1:3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</sheetData>
  <mergeCells count="15">
    <mergeCell ref="AE3:AL3"/>
    <mergeCell ref="C20:AD20"/>
    <mergeCell ref="A31:B31"/>
    <mergeCell ref="A32:B32"/>
    <mergeCell ref="A15:B15"/>
    <mergeCell ref="A20:A21"/>
    <mergeCell ref="B20:B21"/>
    <mergeCell ref="A22:A27"/>
    <mergeCell ref="A28:A30"/>
    <mergeCell ref="A11:A13"/>
    <mergeCell ref="A3:A4"/>
    <mergeCell ref="B3:B4"/>
    <mergeCell ref="A5:A10"/>
    <mergeCell ref="A14:B14"/>
    <mergeCell ref="C3:AD3"/>
  </mergeCells>
  <phoneticPr fontId="2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zoomScale="80" zoomScaleNormal="80" workbookViewId="0">
      <selection activeCell="D46" sqref="D46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</cols>
  <sheetData>
    <row r="1" spans="1:39" ht="15.75" x14ac:dyDescent="0.25">
      <c r="A1" s="1" t="s">
        <v>48</v>
      </c>
    </row>
    <row r="3" spans="1:39" ht="14.1" customHeight="1" x14ac:dyDescent="0.2">
      <c r="A3" s="74" t="s">
        <v>1</v>
      </c>
      <c r="B3" s="74" t="s">
        <v>2</v>
      </c>
      <c r="C3" s="74" t="s">
        <v>21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121" t="s">
        <v>5</v>
      </c>
      <c r="AF3" s="121"/>
      <c r="AG3" s="121"/>
      <c r="AH3" s="121"/>
      <c r="AI3" s="121"/>
      <c r="AJ3" s="121"/>
      <c r="AK3" s="121"/>
      <c r="AL3" s="121"/>
      <c r="AM3" s="42"/>
    </row>
    <row r="4" spans="1:39" ht="24" x14ac:dyDescent="0.2">
      <c r="A4" s="74"/>
      <c r="B4" s="74"/>
      <c r="C4" s="129">
        <v>1990</v>
      </c>
      <c r="D4" s="129">
        <v>1991</v>
      </c>
      <c r="E4" s="129">
        <v>1992</v>
      </c>
      <c r="F4" s="129">
        <v>1993</v>
      </c>
      <c r="G4" s="129">
        <v>1994</v>
      </c>
      <c r="H4" s="129">
        <v>1995</v>
      </c>
      <c r="I4" s="129">
        <v>1996</v>
      </c>
      <c r="J4" s="129">
        <v>1997</v>
      </c>
      <c r="K4" s="129">
        <v>1998</v>
      </c>
      <c r="L4" s="129">
        <v>1999</v>
      </c>
      <c r="M4" s="129">
        <v>2000</v>
      </c>
      <c r="N4" s="129">
        <v>2001</v>
      </c>
      <c r="O4" s="129">
        <v>2002</v>
      </c>
      <c r="P4" s="129">
        <v>2003</v>
      </c>
      <c r="Q4" s="129">
        <v>2004</v>
      </c>
      <c r="R4" s="129">
        <v>2005</v>
      </c>
      <c r="S4" s="129">
        <v>2006</v>
      </c>
      <c r="T4" s="129">
        <v>2007</v>
      </c>
      <c r="U4" s="129">
        <v>2008</v>
      </c>
      <c r="V4" s="129">
        <v>2009</v>
      </c>
      <c r="W4" s="129">
        <v>2010</v>
      </c>
      <c r="X4" s="129">
        <v>2011</v>
      </c>
      <c r="Y4" s="129">
        <v>2012</v>
      </c>
      <c r="Z4" s="129">
        <v>2013</v>
      </c>
      <c r="AA4" s="129">
        <v>2014</v>
      </c>
      <c r="AB4" s="129">
        <v>2015</v>
      </c>
      <c r="AC4" s="129">
        <v>2016</v>
      </c>
      <c r="AD4" s="43">
        <v>2017</v>
      </c>
      <c r="AE4" s="119" t="s">
        <v>56</v>
      </c>
      <c r="AF4" s="44" t="s">
        <v>50</v>
      </c>
      <c r="AG4" s="40" t="s">
        <v>51</v>
      </c>
      <c r="AH4" s="40" t="s">
        <v>23</v>
      </c>
      <c r="AI4" s="40" t="s">
        <v>24</v>
      </c>
      <c r="AJ4" s="40" t="s">
        <v>25</v>
      </c>
      <c r="AK4" s="40" t="s">
        <v>52</v>
      </c>
      <c r="AL4" s="118" t="s">
        <v>57</v>
      </c>
      <c r="AM4" s="42"/>
    </row>
    <row r="5" spans="1:39" x14ac:dyDescent="0.2">
      <c r="A5" s="101" t="s">
        <v>3</v>
      </c>
      <c r="B5" s="45" t="s">
        <v>9</v>
      </c>
      <c r="C5" s="23">
        <v>7.9880000000000007E-2</v>
      </c>
      <c r="D5" s="23">
        <v>6.9159999999999999E-2</v>
      </c>
      <c r="E5" s="23">
        <v>6.148E-2</v>
      </c>
      <c r="F5" s="23">
        <v>5.6460000000000003E-2</v>
      </c>
      <c r="G5" s="23">
        <v>3.5439999999999999E-2</v>
      </c>
      <c r="H5" s="23">
        <v>2.4150000000000001E-2</v>
      </c>
      <c r="I5" s="23">
        <v>2.1170000000000001E-2</v>
      </c>
      <c r="J5" s="23">
        <v>2.027E-2</v>
      </c>
      <c r="K5" s="23">
        <v>2.2610000000000002E-2</v>
      </c>
      <c r="L5" s="23">
        <v>2.2429999999999999E-2</v>
      </c>
      <c r="M5" s="23">
        <v>1.9519999999999999E-2</v>
      </c>
      <c r="N5" s="23">
        <v>2.4330000000000001E-2</v>
      </c>
      <c r="O5" s="23">
        <v>2.6519999999999998E-2</v>
      </c>
      <c r="P5" s="23">
        <v>3.0599999999999999E-2</v>
      </c>
      <c r="Q5" s="23">
        <v>3.4439999999999998E-2</v>
      </c>
      <c r="R5" s="23">
        <v>2.2939999999999999E-2</v>
      </c>
      <c r="S5" s="23">
        <v>2.034E-2</v>
      </c>
      <c r="T5" s="23">
        <v>3.1850000000000003E-2</v>
      </c>
      <c r="U5" s="23">
        <v>1.7059999999999999E-2</v>
      </c>
      <c r="V5" s="61">
        <v>1.6629999999999999E-2</v>
      </c>
      <c r="W5" s="23">
        <v>1.443E-2</v>
      </c>
      <c r="X5" s="23">
        <v>1.4160000000000001E-2</v>
      </c>
      <c r="Y5" s="23">
        <v>1.2370000000000001E-2</v>
      </c>
      <c r="Z5" s="23">
        <v>2.4209999999999999E-2</v>
      </c>
      <c r="AA5" s="23">
        <v>1.244E-2</v>
      </c>
      <c r="AB5" s="23">
        <v>1.027E-2</v>
      </c>
      <c r="AC5" s="23">
        <v>1.137E-2</v>
      </c>
      <c r="AD5" s="130">
        <v>2.035E-2</v>
      </c>
      <c r="AE5" s="133">
        <f>(AD5-AC5)/AC5</f>
        <v>0.78979771328056292</v>
      </c>
      <c r="AF5" s="32">
        <f>(AC5-AB5)/AB5</f>
        <v>0.10710808179162613</v>
      </c>
      <c r="AG5" s="12">
        <f>(AC5-AA5)/AA5</f>
        <v>-8.6012861736334392E-2</v>
      </c>
      <c r="AH5" s="12">
        <f>(Z5-$C5)/$C5</f>
        <v>-0.69692038057085637</v>
      </c>
      <c r="AI5" s="12">
        <f>(AA5-$C5)/$C5</f>
        <v>-0.84426639959939898</v>
      </c>
      <c r="AJ5" s="12">
        <f>(AB5-$C5)/$C5</f>
        <v>-0.8714321482223335</v>
      </c>
      <c r="AK5" s="12">
        <f>(AC5-$C5)/$C5</f>
        <v>-0.85766149223835753</v>
      </c>
      <c r="AL5" s="150">
        <f>(AD5-C5)/C5</f>
        <v>-0.74524286429644471</v>
      </c>
      <c r="AM5" s="42"/>
    </row>
    <row r="6" spans="1:39" ht="22.5" x14ac:dyDescent="0.2">
      <c r="A6" s="102"/>
      <c r="B6" s="45" t="s">
        <v>10</v>
      </c>
      <c r="C6" s="23">
        <v>1E-4</v>
      </c>
      <c r="D6" s="23">
        <v>1.1E-4</v>
      </c>
      <c r="E6" s="23">
        <v>7.0000000000000007E-5</v>
      </c>
      <c r="F6" s="23">
        <v>9.0000000000000006E-5</v>
      </c>
      <c r="G6" s="23">
        <v>6.0000000000000008E-5</v>
      </c>
      <c r="H6" s="23">
        <v>6.0000000000000002E-5</v>
      </c>
      <c r="I6" s="23">
        <v>7.0000000000000007E-5</v>
      </c>
      <c r="J6" s="23">
        <v>9.0000000000000006E-5</v>
      </c>
      <c r="K6" s="23">
        <v>1E-4</v>
      </c>
      <c r="L6" s="23">
        <v>8.0000000000000007E-5</v>
      </c>
      <c r="M6" s="23">
        <v>9.0000000000000006E-5</v>
      </c>
      <c r="N6" s="23">
        <v>1.1E-4</v>
      </c>
      <c r="O6" s="23">
        <v>1.1E-4</v>
      </c>
      <c r="P6" s="23">
        <v>1E-4</v>
      </c>
      <c r="Q6" s="23">
        <v>1.1999999999999999E-4</v>
      </c>
      <c r="R6" s="23">
        <v>1.4000000000000001E-4</v>
      </c>
      <c r="S6" s="23">
        <v>1.1999999999999999E-4</v>
      </c>
      <c r="T6" s="23">
        <v>9.0000000000000006E-5</v>
      </c>
      <c r="U6" s="23">
        <v>1.2000000000000002E-4</v>
      </c>
      <c r="V6" s="23">
        <v>9.9999999999999991E-5</v>
      </c>
      <c r="W6" s="23">
        <v>8.9999999999999992E-5</v>
      </c>
      <c r="X6" s="23">
        <v>8.9999999999999992E-5</v>
      </c>
      <c r="Y6" s="23">
        <v>8.9999999999999992E-5</v>
      </c>
      <c r="Z6" s="23">
        <v>7.9999999999999993E-5</v>
      </c>
      <c r="AA6" s="23">
        <v>7.9999999999999993E-5</v>
      </c>
      <c r="AB6" s="23">
        <v>7.9999999999999993E-5</v>
      </c>
      <c r="AC6" s="23">
        <v>9.0000000000000006E-5</v>
      </c>
      <c r="AD6" s="130">
        <v>7.9999999999999993E-5</v>
      </c>
      <c r="AE6" s="133">
        <f t="shared" ref="AE6:AE15" si="0">(AD6-AC6)/AC6</f>
        <v>-0.11111111111111124</v>
      </c>
      <c r="AF6" s="32">
        <f>(AC6-AB6)/AB6</f>
        <v>0.12500000000000017</v>
      </c>
      <c r="AG6" s="12">
        <f>(AC6-AA6)/AA6</f>
        <v>0.12500000000000017</v>
      </c>
      <c r="AH6" s="12">
        <f>(Z6-$C6)/$C6</f>
        <v>-0.20000000000000012</v>
      </c>
      <c r="AI6" s="12">
        <f>(AA6-$C6)/$C6</f>
        <v>-0.20000000000000012</v>
      </c>
      <c r="AJ6" s="12">
        <f>(AB6-$C6)/$C6</f>
        <v>-0.20000000000000012</v>
      </c>
      <c r="AK6" s="12">
        <f>(AC6-$C6)/$C6</f>
        <v>-9.9999999999999992E-2</v>
      </c>
      <c r="AL6" s="150">
        <f t="shared" ref="AL6:AL15" si="1">(AD6-C6)/C6</f>
        <v>-0.20000000000000012</v>
      </c>
      <c r="AM6" s="42"/>
    </row>
    <row r="7" spans="1:39" ht="26.65" customHeight="1" x14ac:dyDescent="0.2">
      <c r="A7" s="102"/>
      <c r="B7" s="45" t="s">
        <v>16</v>
      </c>
      <c r="C7" s="23">
        <v>8.6650000000000005E-2</v>
      </c>
      <c r="D7" s="23">
        <v>0.12209999999999999</v>
      </c>
      <c r="E7" s="23">
        <v>0.11085</v>
      </c>
      <c r="F7" s="23">
        <v>7.9390000000000002E-2</v>
      </c>
      <c r="G7" s="23">
        <v>6.4569999999999989E-2</v>
      </c>
      <c r="H7" s="23">
        <v>3.9379999999999998E-2</v>
      </c>
      <c r="I7" s="23">
        <v>3.8849999999999996E-2</v>
      </c>
      <c r="J7" s="23">
        <v>3.4299999999999997E-2</v>
      </c>
      <c r="K7" s="23">
        <v>3.7249999999999998E-2</v>
      </c>
      <c r="L7" s="23">
        <v>3.2660000000000002E-2</v>
      </c>
      <c r="M7" s="23">
        <v>2.6250000000000002E-2</v>
      </c>
      <c r="N7" s="23">
        <v>2.4469999999999999E-2</v>
      </c>
      <c r="O7" s="23">
        <v>7.7259999999999995E-2</v>
      </c>
      <c r="P7" s="23">
        <v>3.3570000000000003E-2</v>
      </c>
      <c r="Q7" s="23">
        <v>3.3250000000000002E-2</v>
      </c>
      <c r="R7" s="23">
        <v>3.2980000000000002E-2</v>
      </c>
      <c r="S7" s="23">
        <v>2.903E-2</v>
      </c>
      <c r="T7" s="23">
        <v>2.6439999999999998E-2</v>
      </c>
      <c r="U7" s="23">
        <v>2.2550000000000001E-2</v>
      </c>
      <c r="V7" s="23">
        <v>1.805E-2</v>
      </c>
      <c r="W7" s="23">
        <v>2.104E-2</v>
      </c>
      <c r="X7" s="23">
        <v>2.315E-2</v>
      </c>
      <c r="Y7" s="23">
        <v>2.3300000000000001E-2</v>
      </c>
      <c r="Z7" s="23">
        <v>2.1219999999999999E-2</v>
      </c>
      <c r="AA7" s="23">
        <v>2.2030000000000001E-2</v>
      </c>
      <c r="AB7" s="23">
        <v>2.0250000000000001E-2</v>
      </c>
      <c r="AC7" s="23">
        <v>2.1520000000000001E-2</v>
      </c>
      <c r="AD7" s="130">
        <v>3.4000000000000002E-2</v>
      </c>
      <c r="AE7" s="133">
        <f t="shared" si="0"/>
        <v>0.57992565055762091</v>
      </c>
      <c r="AF7" s="32">
        <f>(AC7-AB7)/AB7</f>
        <v>6.2716049382716063E-2</v>
      </c>
      <c r="AG7" s="12">
        <f>(AC7-AA7)/AA7</f>
        <v>-2.3150249659555151E-2</v>
      </c>
      <c r="AH7" s="12">
        <f>(Z7-$C7)/$C7</f>
        <v>-0.75510675129832661</v>
      </c>
      <c r="AI7" s="12">
        <f>(AA7-$C7)/$C7</f>
        <v>-0.74575879976918646</v>
      </c>
      <c r="AJ7" s="12">
        <f>(AB7-$C7)/$C7</f>
        <v>-0.76630121177149446</v>
      </c>
      <c r="AK7" s="12">
        <f>(AC7-$C7)/$C7</f>
        <v>-0.75164454702827466</v>
      </c>
      <c r="AL7" s="150">
        <f t="shared" si="1"/>
        <v>-0.6076168493941142</v>
      </c>
      <c r="AM7" s="42"/>
    </row>
    <row r="8" spans="1:39" ht="22.5" x14ac:dyDescent="0.2">
      <c r="A8" s="102"/>
      <c r="B8" s="45" t="s">
        <v>17</v>
      </c>
      <c r="C8" s="23">
        <v>2.2225899999999998</v>
      </c>
      <c r="D8" s="23">
        <v>2.3107500000000001</v>
      </c>
      <c r="E8" s="23">
        <v>1.1364799999999999</v>
      </c>
      <c r="F8" s="23">
        <v>1.4783500000000001</v>
      </c>
      <c r="G8" s="23">
        <v>1.36547</v>
      </c>
      <c r="H8" s="23">
        <v>1.3611200000000001</v>
      </c>
      <c r="I8" s="23">
        <v>1.5283</v>
      </c>
      <c r="J8" s="23">
        <v>1.57108</v>
      </c>
      <c r="K8" s="23">
        <v>1.5618799999999999</v>
      </c>
      <c r="L8" s="23">
        <v>1.6327700000000001</v>
      </c>
      <c r="M8" s="23">
        <v>1.66405</v>
      </c>
      <c r="N8" s="23">
        <v>1.6995100000000001</v>
      </c>
      <c r="O8" s="23">
        <v>1.69608</v>
      </c>
      <c r="P8" s="23">
        <v>1.73583</v>
      </c>
      <c r="Q8" s="23">
        <v>1.75112</v>
      </c>
      <c r="R8" s="23">
        <v>1.7817099999999999</v>
      </c>
      <c r="S8" s="23">
        <v>1.88069</v>
      </c>
      <c r="T8" s="23">
        <v>1.8318700000000001</v>
      </c>
      <c r="U8" s="23">
        <v>1.9036500000000001</v>
      </c>
      <c r="V8" s="23">
        <v>1.9204399999999999</v>
      </c>
      <c r="W8" s="23">
        <v>1.94217</v>
      </c>
      <c r="X8" s="23">
        <v>1.90479</v>
      </c>
      <c r="Y8" s="23">
        <v>1.90866</v>
      </c>
      <c r="Z8" s="23">
        <v>1.8587100000000001</v>
      </c>
      <c r="AA8" s="23">
        <v>1.72306</v>
      </c>
      <c r="AB8" s="23">
        <v>1.5989500000000001</v>
      </c>
      <c r="AC8" s="23">
        <v>1.59846</v>
      </c>
      <c r="AD8" s="130">
        <v>1.5903799999999999</v>
      </c>
      <c r="AE8" s="133">
        <f t="shared" si="0"/>
        <v>-5.054865307858869E-3</v>
      </c>
      <c r="AF8" s="32">
        <f>(AC8-AB8)/AB8</f>
        <v>-3.064511085400428E-4</v>
      </c>
      <c r="AG8" s="12">
        <f>(AC8-AA8)/AA8</f>
        <v>-7.2313210219028964E-2</v>
      </c>
      <c r="AH8" s="12">
        <f>(Z8-$C8)/$C8</f>
        <v>-0.16371890452130164</v>
      </c>
      <c r="AI8" s="12">
        <f>(AA8-$C8)/$C8</f>
        <v>-0.22475130365924431</v>
      </c>
      <c r="AJ8" s="12">
        <f>(AB8-$C8)/$C8</f>
        <v>-0.28059156209647296</v>
      </c>
      <c r="AK8" s="12">
        <f>(AC8-$C8)/$C8</f>
        <v>-0.28081202560976154</v>
      </c>
      <c r="AL8" s="150">
        <f t="shared" si="1"/>
        <v>-0.28444742395133604</v>
      </c>
      <c r="AM8" s="42"/>
    </row>
    <row r="9" spans="1:39" ht="24.75" customHeight="1" x14ac:dyDescent="0.2">
      <c r="A9" s="102"/>
      <c r="B9" s="45" t="s">
        <v>18</v>
      </c>
      <c r="C9" s="23">
        <v>0.43203999999999998</v>
      </c>
      <c r="D9" s="23">
        <v>0.48706000000000005</v>
      </c>
      <c r="E9" s="23">
        <v>0.22310000000000002</v>
      </c>
      <c r="F9" s="23">
        <v>0.18128</v>
      </c>
      <c r="G9" s="23">
        <v>0.18024000000000001</v>
      </c>
      <c r="H9" s="23">
        <v>0.16914000000000001</v>
      </c>
      <c r="I9" s="23">
        <v>0.14374000000000001</v>
      </c>
      <c r="J9" s="23">
        <v>0.12675</v>
      </c>
      <c r="K9" s="23">
        <v>0.11895</v>
      </c>
      <c r="L9" s="23">
        <v>9.9209999999999993E-2</v>
      </c>
      <c r="M9" s="23">
        <v>8.3049999999999999E-2</v>
      </c>
      <c r="N9" s="23">
        <v>8.8960000000000011E-2</v>
      </c>
      <c r="O9" s="23">
        <v>9.3340000000000006E-2</v>
      </c>
      <c r="P9" s="23">
        <v>9.6980000000000011E-2</v>
      </c>
      <c r="Q9" s="23">
        <v>9.9360000000000004E-2</v>
      </c>
      <c r="R9" s="23">
        <v>7.8699999999999992E-2</v>
      </c>
      <c r="S9" s="23">
        <v>8.9260000000000006E-2</v>
      </c>
      <c r="T9" s="23">
        <v>9.5949999999999994E-2</v>
      </c>
      <c r="U9" s="23">
        <v>8.8730000000000003E-2</v>
      </c>
      <c r="V9" s="23">
        <v>7.8479999999999994E-2</v>
      </c>
      <c r="W9" s="23">
        <v>8.7680000000000008E-2</v>
      </c>
      <c r="X9" s="23">
        <v>9.0369999999999992E-2</v>
      </c>
      <c r="Y9" s="23">
        <v>8.3419999999999994E-2</v>
      </c>
      <c r="Z9" s="23">
        <v>7.7719999999999997E-2</v>
      </c>
      <c r="AA9" s="23">
        <v>7.6049999999999993E-2</v>
      </c>
      <c r="AB9" s="23">
        <v>6.9069999999999993E-2</v>
      </c>
      <c r="AC9" s="23">
        <v>7.4289999999999995E-2</v>
      </c>
      <c r="AD9" s="130">
        <v>8.2290000000000002E-2</v>
      </c>
      <c r="AE9" s="133">
        <f t="shared" si="0"/>
        <v>0.10768609503297898</v>
      </c>
      <c r="AF9" s="32">
        <f>(AC9-AB9)/AB9</f>
        <v>7.5575503112784173E-2</v>
      </c>
      <c r="AG9" s="12">
        <f>(AC9-AA9)/AA9</f>
        <v>-2.3142669296515421E-2</v>
      </c>
      <c r="AH9" s="12">
        <f>(Z9-$C9)/$C9</f>
        <v>-0.82010924914359773</v>
      </c>
      <c r="AI9" s="12">
        <f>(AA9-$C9)/$C9</f>
        <v>-0.8239746319785205</v>
      </c>
      <c r="AJ9" s="12">
        <f>(AB9-$C9)/$C9</f>
        <v>-0.84013054346819749</v>
      </c>
      <c r="AK9" s="12">
        <f>(AC9-$C9)/$C9</f>
        <v>-0.82804832885843915</v>
      </c>
      <c r="AL9" s="150">
        <f t="shared" si="1"/>
        <v>-0.80953152485880941</v>
      </c>
      <c r="AM9" s="42"/>
    </row>
    <row r="10" spans="1:39" ht="15" x14ac:dyDescent="0.2">
      <c r="A10" s="103"/>
      <c r="B10" s="49" t="s">
        <v>11</v>
      </c>
      <c r="C10" s="24">
        <f t="shared" ref="C10:U10" si="2">C5+C6+C7+C8+C9</f>
        <v>2.8212599999999997</v>
      </c>
      <c r="D10" s="24">
        <f t="shared" si="2"/>
        <v>2.9891800000000002</v>
      </c>
      <c r="E10" s="24">
        <f t="shared" si="2"/>
        <v>1.5319799999999999</v>
      </c>
      <c r="F10" s="24">
        <f t="shared" si="2"/>
        <v>1.7955700000000001</v>
      </c>
      <c r="G10" s="24">
        <f t="shared" si="2"/>
        <v>1.6457799999999998</v>
      </c>
      <c r="H10" s="24">
        <f t="shared" si="2"/>
        <v>1.5938500000000002</v>
      </c>
      <c r="I10" s="24">
        <f t="shared" si="2"/>
        <v>1.7321299999999999</v>
      </c>
      <c r="J10" s="24">
        <f t="shared" si="2"/>
        <v>1.7524899999999999</v>
      </c>
      <c r="K10" s="24">
        <f t="shared" si="2"/>
        <v>1.7407900000000001</v>
      </c>
      <c r="L10" s="24">
        <f t="shared" si="2"/>
        <v>1.78715</v>
      </c>
      <c r="M10" s="24">
        <f t="shared" si="2"/>
        <v>1.7929600000000001</v>
      </c>
      <c r="N10" s="24">
        <f t="shared" si="2"/>
        <v>1.83738</v>
      </c>
      <c r="O10" s="24">
        <f t="shared" si="2"/>
        <v>1.89331</v>
      </c>
      <c r="P10" s="24">
        <f t="shared" si="2"/>
        <v>1.8970800000000001</v>
      </c>
      <c r="Q10" s="24">
        <f t="shared" si="2"/>
        <v>1.9182899999999998</v>
      </c>
      <c r="R10" s="24">
        <f t="shared" si="2"/>
        <v>1.9164699999999999</v>
      </c>
      <c r="S10" s="24">
        <f t="shared" si="2"/>
        <v>2.0194399999999999</v>
      </c>
      <c r="T10" s="24">
        <f t="shared" si="2"/>
        <v>1.9862000000000002</v>
      </c>
      <c r="U10" s="24">
        <f t="shared" si="2"/>
        <v>2.0321100000000003</v>
      </c>
      <c r="V10" s="24">
        <f t="shared" ref="V10:AD10" si="3">V5+V6+V7+V8+V9</f>
        <v>2.0337000000000001</v>
      </c>
      <c r="W10" s="24">
        <f t="shared" si="3"/>
        <v>2.06541</v>
      </c>
      <c r="X10" s="24">
        <f t="shared" si="3"/>
        <v>2.0325600000000001</v>
      </c>
      <c r="Y10" s="24">
        <f t="shared" si="3"/>
        <v>2.0278399999999999</v>
      </c>
      <c r="Z10" s="24">
        <f t="shared" si="3"/>
        <v>1.98194</v>
      </c>
      <c r="AA10" s="24">
        <f t="shared" si="3"/>
        <v>1.8336600000000001</v>
      </c>
      <c r="AB10" s="24">
        <f t="shared" si="3"/>
        <v>1.69862</v>
      </c>
      <c r="AC10" s="24">
        <f t="shared" si="3"/>
        <v>1.70573</v>
      </c>
      <c r="AD10" s="147">
        <f t="shared" si="3"/>
        <v>1.7270999999999999</v>
      </c>
      <c r="AE10" s="134">
        <f t="shared" si="0"/>
        <v>1.2528360291488037E-2</v>
      </c>
      <c r="AF10" s="33">
        <f>(AC10-AB10)/AB10</f>
        <v>4.1857507859320801E-3</v>
      </c>
      <c r="AG10" s="22">
        <f>(AC10-AA10)/AA10</f>
        <v>-6.9767568687761142E-2</v>
      </c>
      <c r="AH10" s="22">
        <f>(Z10-$C10)/$C10</f>
        <v>-0.29749828090994795</v>
      </c>
      <c r="AI10" s="22">
        <f>(AA10-$C10)/$C10</f>
        <v>-0.35005635779757971</v>
      </c>
      <c r="AJ10" s="22">
        <f>(AB10-$C10)/$C10</f>
        <v>-0.39792149606913213</v>
      </c>
      <c r="AK10" s="22">
        <f>(AC10-$C10)/$C10</f>
        <v>-0.39540134549811073</v>
      </c>
      <c r="AL10" s="138">
        <f t="shared" si="1"/>
        <v>-0.38782671572276217</v>
      </c>
      <c r="AM10" s="42"/>
    </row>
    <row r="11" spans="1:39" ht="20.45" customHeight="1" x14ac:dyDescent="0.2">
      <c r="A11" s="91" t="s">
        <v>14</v>
      </c>
      <c r="B11" s="45" t="s">
        <v>6</v>
      </c>
      <c r="C11" s="23">
        <v>1.6890000000000002E-2</v>
      </c>
      <c r="D11" s="23">
        <v>2.206E-2</v>
      </c>
      <c r="E11" s="23">
        <v>1.298E-2</v>
      </c>
      <c r="F11" s="23">
        <v>1.0149999999999999E-2</v>
      </c>
      <c r="G11" s="23">
        <v>8.369999999999999E-3</v>
      </c>
      <c r="H11" s="23">
        <v>1.025E-2</v>
      </c>
      <c r="I11" s="23">
        <v>1.0529999999999999E-2</v>
      </c>
      <c r="J11" s="23">
        <v>1.366E-2</v>
      </c>
      <c r="K11" s="23">
        <v>1.388E-2</v>
      </c>
      <c r="L11" s="23">
        <v>1.41E-2</v>
      </c>
      <c r="M11" s="23">
        <v>8.7600000000000004E-3</v>
      </c>
      <c r="N11" s="23">
        <v>9.2899999999999996E-3</v>
      </c>
      <c r="O11" s="23">
        <v>9.9300000000000013E-3</v>
      </c>
      <c r="P11" s="23">
        <v>9.6900000000000007E-3</v>
      </c>
      <c r="Q11" s="23">
        <v>1.1649999999999999E-2</v>
      </c>
      <c r="R11" s="23">
        <v>1.2870000000000001E-2</v>
      </c>
      <c r="S11" s="23">
        <v>1.291E-2</v>
      </c>
      <c r="T11" s="23">
        <v>1.9689999999999999E-2</v>
      </c>
      <c r="U11" s="23">
        <v>1.9560000000000001E-2</v>
      </c>
      <c r="V11" s="23">
        <v>1.5350000000000001E-2</v>
      </c>
      <c r="W11" s="23">
        <v>1.6140000000000002E-2</v>
      </c>
      <c r="X11" s="23">
        <v>1.4680000000000002E-2</v>
      </c>
      <c r="Y11" s="23">
        <v>1.435E-2</v>
      </c>
      <c r="Z11" s="23">
        <v>1.3770000000000001E-2</v>
      </c>
      <c r="AA11" s="23">
        <v>1.3770000000000001E-2</v>
      </c>
      <c r="AB11" s="23">
        <v>1.3430000000000001E-2</v>
      </c>
      <c r="AC11" s="23">
        <v>1.308E-2</v>
      </c>
      <c r="AD11" s="130">
        <v>1.1659999999999998E-2</v>
      </c>
      <c r="AE11" s="133">
        <f t="shared" si="0"/>
        <v>-0.10856269113149856</v>
      </c>
      <c r="AF11" s="32">
        <f>(AC11-AB11)/AB11</f>
        <v>-2.6061057334326235E-2</v>
      </c>
      <c r="AG11" s="12">
        <f>(AC11-AA11)/AA11</f>
        <v>-5.0108932461873736E-2</v>
      </c>
      <c r="AH11" s="12">
        <f>(Z11-$C11)/$C11</f>
        <v>-0.18472468916518656</v>
      </c>
      <c r="AI11" s="12">
        <f>(AA11-$C11)/$C11</f>
        <v>-0.18472468916518656</v>
      </c>
      <c r="AJ11" s="12">
        <f>(AB11-$C11)/$C11</f>
        <v>-0.20485494375370047</v>
      </c>
      <c r="AK11" s="12">
        <f>(AC11-$C11)/$C11</f>
        <v>-0.22557726465364134</v>
      </c>
      <c r="AL11" s="146">
        <f t="shared" si="1"/>
        <v>-0.3096506808762583</v>
      </c>
      <c r="AM11" s="42"/>
    </row>
    <row r="12" spans="1:39" ht="20.45" customHeight="1" x14ac:dyDescent="0.2">
      <c r="A12" s="92"/>
      <c r="B12" s="45" t="s">
        <v>13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148">
        <v>0</v>
      </c>
      <c r="AF12" s="3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50">
        <v>0</v>
      </c>
      <c r="AM12" s="42"/>
    </row>
    <row r="13" spans="1:39" s="6" customFormat="1" ht="22.15" customHeight="1" x14ac:dyDescent="0.2">
      <c r="A13" s="93"/>
      <c r="B13" s="49" t="s">
        <v>11</v>
      </c>
      <c r="C13" s="24">
        <f>C11+C12</f>
        <v>1.6890000000000002E-2</v>
      </c>
      <c r="D13" s="24">
        <f t="shared" ref="D13:AD13" si="4">D11+D12</f>
        <v>2.206E-2</v>
      </c>
      <c r="E13" s="24">
        <f t="shared" si="4"/>
        <v>1.298E-2</v>
      </c>
      <c r="F13" s="24">
        <f t="shared" si="4"/>
        <v>1.0149999999999999E-2</v>
      </c>
      <c r="G13" s="24">
        <f t="shared" si="4"/>
        <v>8.369999999999999E-3</v>
      </c>
      <c r="H13" s="24">
        <f t="shared" si="4"/>
        <v>1.025E-2</v>
      </c>
      <c r="I13" s="24">
        <f t="shared" si="4"/>
        <v>1.0529999999999999E-2</v>
      </c>
      <c r="J13" s="24">
        <f t="shared" si="4"/>
        <v>1.366E-2</v>
      </c>
      <c r="K13" s="24">
        <f t="shared" si="4"/>
        <v>1.388E-2</v>
      </c>
      <c r="L13" s="24">
        <f t="shared" si="4"/>
        <v>1.41E-2</v>
      </c>
      <c r="M13" s="24">
        <f t="shared" si="4"/>
        <v>8.7600000000000004E-3</v>
      </c>
      <c r="N13" s="24">
        <f t="shared" si="4"/>
        <v>9.2899999999999996E-3</v>
      </c>
      <c r="O13" s="24">
        <f t="shared" si="4"/>
        <v>9.9300000000000013E-3</v>
      </c>
      <c r="P13" s="24">
        <f t="shared" si="4"/>
        <v>9.6900000000000007E-3</v>
      </c>
      <c r="Q13" s="24">
        <f t="shared" si="4"/>
        <v>1.1649999999999999E-2</v>
      </c>
      <c r="R13" s="24">
        <f t="shared" si="4"/>
        <v>1.2870000000000001E-2</v>
      </c>
      <c r="S13" s="24">
        <f t="shared" si="4"/>
        <v>1.291E-2</v>
      </c>
      <c r="T13" s="24">
        <f t="shared" si="4"/>
        <v>1.9689999999999999E-2</v>
      </c>
      <c r="U13" s="24">
        <f t="shared" si="4"/>
        <v>1.9560000000000001E-2</v>
      </c>
      <c r="V13" s="24">
        <f t="shared" si="4"/>
        <v>1.5350000000000001E-2</v>
      </c>
      <c r="W13" s="24">
        <f t="shared" si="4"/>
        <v>1.6140000000000002E-2</v>
      </c>
      <c r="X13" s="24">
        <f t="shared" si="4"/>
        <v>1.4680000000000002E-2</v>
      </c>
      <c r="Y13" s="24">
        <f t="shared" si="4"/>
        <v>1.435E-2</v>
      </c>
      <c r="Z13" s="24">
        <f t="shared" si="4"/>
        <v>1.3770000000000001E-2</v>
      </c>
      <c r="AA13" s="24">
        <f t="shared" si="4"/>
        <v>1.3770000000000001E-2</v>
      </c>
      <c r="AB13" s="24">
        <f t="shared" si="4"/>
        <v>1.3430000000000001E-2</v>
      </c>
      <c r="AC13" s="24">
        <f t="shared" si="4"/>
        <v>1.308E-2</v>
      </c>
      <c r="AD13" s="24">
        <f t="shared" si="4"/>
        <v>1.1659999999999998E-2</v>
      </c>
      <c r="AE13" s="132">
        <f t="shared" si="0"/>
        <v>-0.10856269113149856</v>
      </c>
      <c r="AF13" s="33">
        <f>(AC13-AB13)/AB13</f>
        <v>-2.6061057334326235E-2</v>
      </c>
      <c r="AG13" s="22">
        <f>(AC13-AA13)/AA13</f>
        <v>-5.0108932461873736E-2</v>
      </c>
      <c r="AH13" s="22">
        <f>(Z13-$C13)/$C13</f>
        <v>-0.18472468916518656</v>
      </c>
      <c r="AI13" s="22">
        <f>(AA13-$C13)/$C13</f>
        <v>-0.18472468916518656</v>
      </c>
      <c r="AJ13" s="22">
        <f>(AB13-$C13)/$C13</f>
        <v>-0.20485494375370047</v>
      </c>
      <c r="AK13" s="22">
        <f>(AC13-$C13)/$C13</f>
        <v>-0.22557726465364134</v>
      </c>
      <c r="AL13" s="138">
        <f t="shared" si="1"/>
        <v>-0.3096506808762583</v>
      </c>
      <c r="AM13" s="59"/>
    </row>
    <row r="14" spans="1:39" x14ac:dyDescent="0.2">
      <c r="A14" s="99" t="s">
        <v>0</v>
      </c>
      <c r="B14" s="99"/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133">
        <v>0</v>
      </c>
      <c r="AF14" s="3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50">
        <v>0</v>
      </c>
      <c r="AM14" s="42"/>
    </row>
    <row r="15" spans="1:39" ht="15.75" x14ac:dyDescent="0.2">
      <c r="A15" s="100" t="s">
        <v>12</v>
      </c>
      <c r="B15" s="100"/>
      <c r="C15" s="41">
        <f t="shared" ref="C15:N15" si="5">C10+C13+C14</f>
        <v>2.8381499999999997</v>
      </c>
      <c r="D15" s="41">
        <f t="shared" si="5"/>
        <v>3.0112400000000004</v>
      </c>
      <c r="E15" s="41">
        <f t="shared" si="5"/>
        <v>1.5449599999999999</v>
      </c>
      <c r="F15" s="41">
        <f t="shared" si="5"/>
        <v>1.8057200000000002</v>
      </c>
      <c r="G15" s="41">
        <f t="shared" si="5"/>
        <v>1.6541499999999998</v>
      </c>
      <c r="H15" s="41">
        <f t="shared" si="5"/>
        <v>1.6041000000000003</v>
      </c>
      <c r="I15" s="41">
        <f t="shared" si="5"/>
        <v>1.7426599999999999</v>
      </c>
      <c r="J15" s="41">
        <f t="shared" si="5"/>
        <v>1.7661499999999999</v>
      </c>
      <c r="K15" s="41">
        <f t="shared" si="5"/>
        <v>1.75467</v>
      </c>
      <c r="L15" s="41">
        <f t="shared" si="5"/>
        <v>1.80125</v>
      </c>
      <c r="M15" s="41">
        <f t="shared" si="5"/>
        <v>1.8017200000000002</v>
      </c>
      <c r="N15" s="41">
        <f t="shared" si="5"/>
        <v>1.84667</v>
      </c>
      <c r="O15" s="41">
        <f t="shared" ref="O15:AD15" si="6">O10+O13+O14</f>
        <v>1.90324</v>
      </c>
      <c r="P15" s="41">
        <f t="shared" si="6"/>
        <v>1.9067700000000001</v>
      </c>
      <c r="Q15" s="41">
        <f t="shared" si="6"/>
        <v>1.9299399999999998</v>
      </c>
      <c r="R15" s="41">
        <f t="shared" si="6"/>
        <v>1.9293399999999998</v>
      </c>
      <c r="S15" s="41">
        <f t="shared" si="6"/>
        <v>2.0323500000000001</v>
      </c>
      <c r="T15" s="41">
        <f t="shared" si="6"/>
        <v>2.0058900000000004</v>
      </c>
      <c r="U15" s="41">
        <f t="shared" si="6"/>
        <v>2.0516700000000001</v>
      </c>
      <c r="V15" s="41">
        <f t="shared" si="6"/>
        <v>2.0490500000000003</v>
      </c>
      <c r="W15" s="41">
        <f t="shared" si="6"/>
        <v>2.08155</v>
      </c>
      <c r="X15" s="41">
        <f t="shared" si="6"/>
        <v>2.0472399999999999</v>
      </c>
      <c r="Y15" s="41">
        <f t="shared" si="6"/>
        <v>2.0421899999999997</v>
      </c>
      <c r="Z15" s="41">
        <f t="shared" si="6"/>
        <v>1.9957100000000001</v>
      </c>
      <c r="AA15" s="41">
        <f t="shared" si="6"/>
        <v>1.8474300000000001</v>
      </c>
      <c r="AB15" s="41">
        <f t="shared" si="6"/>
        <v>1.7120500000000001</v>
      </c>
      <c r="AC15" s="41">
        <f t="shared" si="6"/>
        <v>1.7188099999999999</v>
      </c>
      <c r="AD15" s="41">
        <f t="shared" si="6"/>
        <v>1.7387599999999999</v>
      </c>
      <c r="AE15" s="134">
        <f t="shared" si="0"/>
        <v>1.1606867542078481E-2</v>
      </c>
      <c r="AF15" s="35">
        <f>(AC15-AB15)/AB15</f>
        <v>3.9484828130018851E-3</v>
      </c>
      <c r="AG15" s="21">
        <f>(AC15-AA15)/AA15</f>
        <v>-6.9621041121991176E-2</v>
      </c>
      <c r="AH15" s="21">
        <f>(Z15-$C15)/$C15</f>
        <v>-0.29682715853637043</v>
      </c>
      <c r="AI15" s="21">
        <f>(AA15-$C15)/$C15</f>
        <v>-0.34907245917234808</v>
      </c>
      <c r="AJ15" s="21">
        <f>(AB15-$C15)/$C15</f>
        <v>-0.39677254549618579</v>
      </c>
      <c r="AK15" s="21">
        <f>(AC15-$C15)/$C15</f>
        <v>-0.39439071225974665</v>
      </c>
      <c r="AL15" s="140">
        <f t="shared" si="1"/>
        <v>-0.38736148547469301</v>
      </c>
      <c r="AM15" s="42"/>
    </row>
    <row r="16" spans="1:39" x14ac:dyDescent="0.2">
      <c r="A16" s="60" t="s">
        <v>22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4"/>
      <c r="AE16" s="4"/>
      <c r="AF16" s="4"/>
      <c r="AG16" s="4"/>
      <c r="AH16" s="4"/>
      <c r="AI16" s="42"/>
      <c r="AJ16" s="42"/>
      <c r="AK16" s="42"/>
      <c r="AL16" s="151"/>
      <c r="AM16" s="42"/>
    </row>
    <row r="17" spans="1:39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ht="15.75" x14ac:dyDescent="0.25">
      <c r="A18" s="1" t="s">
        <v>49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ht="15" customHeight="1" x14ac:dyDescent="0.2">
      <c r="A20" s="74" t="s">
        <v>1</v>
      </c>
      <c r="B20" s="74" t="s">
        <v>2</v>
      </c>
      <c r="C20" s="116" t="s">
        <v>8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1:39" x14ac:dyDescent="0.2">
      <c r="A21" s="74"/>
      <c r="B21" s="74"/>
      <c r="C21" s="39">
        <v>1990</v>
      </c>
      <c r="D21" s="39">
        <v>1991</v>
      </c>
      <c r="E21" s="39">
        <v>1992</v>
      </c>
      <c r="F21" s="39">
        <v>1993</v>
      </c>
      <c r="G21" s="39">
        <v>1994</v>
      </c>
      <c r="H21" s="39">
        <v>1995</v>
      </c>
      <c r="I21" s="39">
        <v>1996</v>
      </c>
      <c r="J21" s="39">
        <v>1997</v>
      </c>
      <c r="K21" s="39">
        <v>1998</v>
      </c>
      <c r="L21" s="39">
        <v>1999</v>
      </c>
      <c r="M21" s="39">
        <v>2000</v>
      </c>
      <c r="N21" s="39">
        <v>2001</v>
      </c>
      <c r="O21" s="39">
        <v>2002</v>
      </c>
      <c r="P21" s="39">
        <v>2003</v>
      </c>
      <c r="Q21" s="39">
        <v>2004</v>
      </c>
      <c r="R21" s="39">
        <v>2005</v>
      </c>
      <c r="S21" s="39">
        <v>2006</v>
      </c>
      <c r="T21" s="39">
        <v>2007</v>
      </c>
      <c r="U21" s="39">
        <v>2008</v>
      </c>
      <c r="V21" s="39">
        <v>2009</v>
      </c>
      <c r="W21" s="39">
        <v>2010</v>
      </c>
      <c r="X21" s="39">
        <v>2011</v>
      </c>
      <c r="Y21" s="39">
        <v>2012</v>
      </c>
      <c r="Z21" s="39">
        <v>2013</v>
      </c>
      <c r="AA21" s="39">
        <v>2014</v>
      </c>
      <c r="AB21" s="39">
        <v>2015</v>
      </c>
      <c r="AC21" s="39">
        <v>2016</v>
      </c>
      <c r="AD21" s="118">
        <v>2017</v>
      </c>
      <c r="AE21" s="42"/>
      <c r="AF21" s="42"/>
      <c r="AG21" s="42"/>
      <c r="AH21" s="42"/>
      <c r="AI21" s="42"/>
      <c r="AJ21" s="42"/>
      <c r="AK21" s="42"/>
      <c r="AL21" s="42"/>
      <c r="AM21" s="42"/>
    </row>
    <row r="22" spans="1:39" x14ac:dyDescent="0.2">
      <c r="A22" s="101" t="s">
        <v>3</v>
      </c>
      <c r="B22" s="45" t="s">
        <v>9</v>
      </c>
      <c r="C22" s="12">
        <f t="shared" ref="C22:C32" si="7">C5/C$15</f>
        <v>2.8145094515793743E-2</v>
      </c>
      <c r="D22" s="12">
        <f t="shared" ref="D22:AB32" si="8">D5/D$15</f>
        <v>2.29672825812622E-2</v>
      </c>
      <c r="E22" s="12">
        <f t="shared" si="8"/>
        <v>3.9793910521955266E-2</v>
      </c>
      <c r="F22" s="12">
        <f t="shared" si="8"/>
        <v>3.1267306116119886E-2</v>
      </c>
      <c r="G22" s="12">
        <f t="shared" si="8"/>
        <v>2.1424901006559263E-2</v>
      </c>
      <c r="H22" s="12">
        <f t="shared" si="8"/>
        <v>1.5055171123994762E-2</v>
      </c>
      <c r="I22" s="12">
        <f t="shared" si="8"/>
        <v>1.2148095440303906E-2</v>
      </c>
      <c r="J22" s="12">
        <f t="shared" si="8"/>
        <v>1.1476941369645841E-2</v>
      </c>
      <c r="K22" s="12">
        <f t="shared" si="8"/>
        <v>1.2885613819122685E-2</v>
      </c>
      <c r="L22" s="12">
        <f t="shared" si="8"/>
        <v>1.2452463566967383E-2</v>
      </c>
      <c r="M22" s="12">
        <f t="shared" si="8"/>
        <v>1.0834091867770795E-2</v>
      </c>
      <c r="N22" s="12">
        <f t="shared" si="8"/>
        <v>1.317506647099915E-2</v>
      </c>
      <c r="O22" s="12">
        <f t="shared" si="8"/>
        <v>1.3934133372564678E-2</v>
      </c>
      <c r="P22" s="12">
        <f t="shared" si="8"/>
        <v>1.6048081310278638E-2</v>
      </c>
      <c r="Q22" s="12">
        <f t="shared" si="8"/>
        <v>1.7845114355886711E-2</v>
      </c>
      <c r="R22" s="12">
        <f t="shared" si="8"/>
        <v>1.1890076399183141E-2</v>
      </c>
      <c r="S22" s="12">
        <f t="shared" si="8"/>
        <v>1.0008118680345412E-2</v>
      </c>
      <c r="T22" s="12">
        <f t="shared" si="8"/>
        <v>1.5878238587360222E-2</v>
      </c>
      <c r="U22" s="12">
        <f t="shared" si="8"/>
        <v>8.3151773920757226E-3</v>
      </c>
      <c r="V22" s="12">
        <f t="shared" si="8"/>
        <v>8.1159561748127169E-3</v>
      </c>
      <c r="W22" s="12">
        <f t="shared" si="8"/>
        <v>6.9323340779707428E-3</v>
      </c>
      <c r="X22" s="12">
        <f t="shared" si="8"/>
        <v>6.9166292178738211E-3</v>
      </c>
      <c r="Y22" s="12">
        <f t="shared" si="8"/>
        <v>6.0572228832772674E-3</v>
      </c>
      <c r="Z22" s="12">
        <f t="shared" si="8"/>
        <v>1.213102104013108E-2</v>
      </c>
      <c r="AA22" s="12">
        <f t="shared" si="8"/>
        <v>6.7336786779472017E-3</v>
      </c>
      <c r="AB22" s="12">
        <f t="shared" si="8"/>
        <v>5.998656581291434E-3</v>
      </c>
      <c r="AC22" s="12">
        <f t="shared" ref="AC22:AD31" si="9">AC5/AC$15</f>
        <v>6.6150418021770881E-3</v>
      </c>
      <c r="AD22" s="12">
        <f t="shared" si="9"/>
        <v>1.1703742897237112E-2</v>
      </c>
      <c r="AE22" s="42"/>
      <c r="AF22" s="42"/>
      <c r="AG22" s="42"/>
      <c r="AH22" s="42"/>
      <c r="AI22" s="42"/>
      <c r="AJ22" s="42"/>
      <c r="AK22" s="42"/>
      <c r="AL22" s="42"/>
      <c r="AM22" s="42"/>
    </row>
    <row r="23" spans="1:39" ht="22.5" x14ac:dyDescent="0.2">
      <c r="A23" s="102"/>
      <c r="B23" s="45" t="s">
        <v>10</v>
      </c>
      <c r="C23" s="12">
        <f t="shared" si="7"/>
        <v>3.5234219473953106E-5</v>
      </c>
      <c r="D23" s="12">
        <f t="shared" ref="D23:R23" si="10">D6/D$15</f>
        <v>3.6529801676385807E-5</v>
      </c>
      <c r="E23" s="12">
        <f t="shared" si="10"/>
        <v>4.5308616404308212E-5</v>
      </c>
      <c r="F23" s="12">
        <f t="shared" si="10"/>
        <v>4.9841614425270807E-5</v>
      </c>
      <c r="G23" s="12">
        <f t="shared" si="10"/>
        <v>3.6272405767312526E-5</v>
      </c>
      <c r="H23" s="12">
        <f t="shared" si="10"/>
        <v>3.7404151860856548E-5</v>
      </c>
      <c r="I23" s="12">
        <f t="shared" si="10"/>
        <v>4.0168478073749336E-5</v>
      </c>
      <c r="J23" s="12">
        <f t="shared" si="10"/>
        <v>5.0958299125215871E-5</v>
      </c>
      <c r="K23" s="12">
        <f t="shared" si="10"/>
        <v>5.6990773193819925E-5</v>
      </c>
      <c r="L23" s="12">
        <f t="shared" si="10"/>
        <v>4.4413601665510067E-5</v>
      </c>
      <c r="M23" s="12">
        <f t="shared" si="10"/>
        <v>4.9952267832959613E-5</v>
      </c>
      <c r="N23" s="12">
        <f t="shared" si="10"/>
        <v>5.9566679482528008E-5</v>
      </c>
      <c r="O23" s="12">
        <f t="shared" si="10"/>
        <v>5.7796179147138564E-5</v>
      </c>
      <c r="P23" s="12">
        <f t="shared" si="10"/>
        <v>5.2444710164309278E-5</v>
      </c>
      <c r="Q23" s="12">
        <f t="shared" si="10"/>
        <v>6.2178098800998998E-5</v>
      </c>
      <c r="R23" s="12">
        <f t="shared" si="10"/>
        <v>7.2563674624483003E-5</v>
      </c>
      <c r="S23" s="12">
        <f t="shared" si="8"/>
        <v>5.90449479666396E-5</v>
      </c>
      <c r="T23" s="12">
        <f t="shared" si="8"/>
        <v>4.486786414010738E-5</v>
      </c>
      <c r="U23" s="12">
        <f t="shared" si="8"/>
        <v>5.8488938279547889E-5</v>
      </c>
      <c r="V23" s="12">
        <f t="shared" si="8"/>
        <v>4.8803103877406595E-5</v>
      </c>
      <c r="W23" s="12">
        <f t="shared" si="8"/>
        <v>4.3237010881314404E-5</v>
      </c>
      <c r="X23" s="12">
        <f t="shared" si="8"/>
        <v>4.3961626384791226E-5</v>
      </c>
      <c r="Y23" s="12">
        <f t="shared" si="8"/>
        <v>4.4070336256665642E-5</v>
      </c>
      <c r="Z23" s="12">
        <f t="shared" si="8"/>
        <v>4.0085984436616534E-5</v>
      </c>
      <c r="AA23" s="12">
        <f t="shared" si="8"/>
        <v>4.3303399858181358E-5</v>
      </c>
      <c r="AB23" s="12">
        <f t="shared" si="8"/>
        <v>4.6727607254461019E-5</v>
      </c>
      <c r="AC23" s="12">
        <f t="shared" si="9"/>
        <v>5.2361808460504653E-5</v>
      </c>
      <c r="AD23" s="12">
        <f t="shared" si="9"/>
        <v>4.6009800087418619E-5</v>
      </c>
      <c r="AE23" s="42"/>
      <c r="AF23" s="42"/>
      <c r="AG23" s="42"/>
      <c r="AH23" s="42"/>
      <c r="AI23" s="42"/>
      <c r="AJ23" s="42"/>
      <c r="AK23" s="42"/>
      <c r="AL23" s="42"/>
      <c r="AM23" s="42"/>
    </row>
    <row r="24" spans="1:39" ht="22.5" x14ac:dyDescent="0.2">
      <c r="A24" s="102"/>
      <c r="B24" s="45" t="s">
        <v>16</v>
      </c>
      <c r="C24" s="12">
        <f t="shared" si="7"/>
        <v>3.0530451174180368E-2</v>
      </c>
      <c r="D24" s="12">
        <f t="shared" si="8"/>
        <v>4.054807986078824E-2</v>
      </c>
      <c r="E24" s="12">
        <f t="shared" si="8"/>
        <v>7.1749430405965209E-2</v>
      </c>
      <c r="F24" s="12">
        <f t="shared" si="8"/>
        <v>4.3965841880247207E-2</v>
      </c>
      <c r="G24" s="12">
        <f t="shared" si="8"/>
        <v>3.9035154006589488E-2</v>
      </c>
      <c r="H24" s="12">
        <f t="shared" si="8"/>
        <v>2.4549591671342179E-2</v>
      </c>
      <c r="I24" s="12">
        <f t="shared" si="8"/>
        <v>2.2293505330930875E-2</v>
      </c>
      <c r="J24" s="12">
        <f t="shared" si="8"/>
        <v>1.942077399994338E-2</v>
      </c>
      <c r="K24" s="12">
        <f t="shared" si="8"/>
        <v>2.1229063014697919E-2</v>
      </c>
      <c r="L24" s="12">
        <f t="shared" si="8"/>
        <v>1.8131852879944482E-2</v>
      </c>
      <c r="M24" s="12">
        <f t="shared" si="8"/>
        <v>1.4569411451279888E-2</v>
      </c>
      <c r="N24" s="12">
        <f t="shared" si="8"/>
        <v>1.3250878608522367E-2</v>
      </c>
      <c r="O24" s="12">
        <f t="shared" si="8"/>
        <v>4.0593934553708411E-2</v>
      </c>
      <c r="P24" s="12">
        <f t="shared" si="8"/>
        <v>1.7605689202158624E-2</v>
      </c>
      <c r="Q24" s="12">
        <f t="shared" si="8"/>
        <v>1.722851487611014E-2</v>
      </c>
      <c r="R24" s="12">
        <f t="shared" si="8"/>
        <v>1.7093928493681781E-2</v>
      </c>
      <c r="S24" s="12">
        <f t="shared" si="8"/>
        <v>1.4283956995596231E-2</v>
      </c>
      <c r="T24" s="12">
        <f t="shared" si="8"/>
        <v>1.3181181420715988E-2</v>
      </c>
      <c r="U24" s="12">
        <f t="shared" si="8"/>
        <v>1.0991046318365038E-2</v>
      </c>
      <c r="V24" s="12">
        <f t="shared" si="8"/>
        <v>8.8089602498718916E-3</v>
      </c>
      <c r="W24" s="12">
        <f t="shared" si="8"/>
        <v>1.0107852321587278E-2</v>
      </c>
      <c r="X24" s="12">
        <f t="shared" si="8"/>
        <v>1.1307907231199078E-2</v>
      </c>
      <c r="Y24" s="12">
        <f t="shared" si="8"/>
        <v>1.1409320386447885E-2</v>
      </c>
      <c r="Z24" s="12">
        <f t="shared" si="8"/>
        <v>1.0632807371812537E-2</v>
      </c>
      <c r="AA24" s="12">
        <f t="shared" si="8"/>
        <v>1.1924673735946693E-2</v>
      </c>
      <c r="AB24" s="12">
        <f t="shared" si="8"/>
        <v>1.1827925586285447E-2</v>
      </c>
      <c r="AC24" s="12">
        <f t="shared" si="9"/>
        <v>1.2520290200778446E-2</v>
      </c>
      <c r="AD24" s="12">
        <f t="shared" si="9"/>
        <v>1.9554165037152918E-2</v>
      </c>
      <c r="AE24" s="42"/>
      <c r="AF24" s="42"/>
      <c r="AG24" s="42"/>
      <c r="AH24" s="42"/>
      <c r="AI24" s="42"/>
      <c r="AJ24" s="42"/>
      <c r="AK24" s="42"/>
      <c r="AL24" s="42"/>
      <c r="AM24" s="42"/>
    </row>
    <row r="25" spans="1:39" ht="22.5" x14ac:dyDescent="0.2">
      <c r="A25" s="102"/>
      <c r="B25" s="45" t="s">
        <v>17</v>
      </c>
      <c r="C25" s="12">
        <f t="shared" si="7"/>
        <v>0.78311223860613433</v>
      </c>
      <c r="D25" s="12">
        <f t="shared" si="8"/>
        <v>0.76737490203371361</v>
      </c>
      <c r="E25" s="12">
        <f t="shared" si="8"/>
        <v>0.73560480530240269</v>
      </c>
      <c r="F25" s="12">
        <f t="shared" si="8"/>
        <v>0.81870389650665654</v>
      </c>
      <c r="G25" s="12">
        <f t="shared" si="8"/>
        <v>0.82548136505153713</v>
      </c>
      <c r="H25" s="12">
        <f t="shared" si="8"/>
        <v>0.84852565301415117</v>
      </c>
      <c r="I25" s="12">
        <f t="shared" si="8"/>
        <v>0.87699264343015859</v>
      </c>
      <c r="J25" s="12">
        <f t="shared" si="8"/>
        <v>0.88955071766271276</v>
      </c>
      <c r="K25" s="12">
        <f t="shared" si="8"/>
        <v>0.89012748835963451</v>
      </c>
      <c r="L25" s="12">
        <f t="shared" si="8"/>
        <v>0.90646495489243584</v>
      </c>
      <c r="M25" s="12">
        <f t="shared" si="8"/>
        <v>0.92358968097151606</v>
      </c>
      <c r="N25" s="12">
        <f t="shared" si="8"/>
        <v>0.92031061315773799</v>
      </c>
      <c r="O25" s="12">
        <f t="shared" si="8"/>
        <v>0.89115403207162525</v>
      </c>
      <c r="P25" s="12">
        <f t="shared" si="8"/>
        <v>0.91035101244512973</v>
      </c>
      <c r="Q25" s="12">
        <f t="shared" si="8"/>
        <v>0.90734426977004479</v>
      </c>
      <c r="R25" s="12">
        <f t="shared" si="8"/>
        <v>0.92348160510848276</v>
      </c>
      <c r="S25" s="12">
        <f t="shared" si="8"/>
        <v>0.92537702659482857</v>
      </c>
      <c r="T25" s="12">
        <f t="shared" si="8"/>
        <v>0.91324549202598337</v>
      </c>
      <c r="U25" s="12">
        <f t="shared" si="8"/>
        <v>0.92785389463217771</v>
      </c>
      <c r="V25" s="12">
        <f t="shared" si="8"/>
        <v>0.93723432810326723</v>
      </c>
      <c r="W25" s="12">
        <f t="shared" si="8"/>
        <v>0.93304028248180437</v>
      </c>
      <c r="X25" s="12">
        <f t="shared" si="8"/>
        <v>0.93041851468318326</v>
      </c>
      <c r="Y25" s="12">
        <f t="shared" si="8"/>
        <v>0.93461431110719384</v>
      </c>
      <c r="Z25" s="12">
        <f t="shared" si="8"/>
        <v>0.93135275165229414</v>
      </c>
      <c r="AA25" s="12">
        <f t="shared" si="8"/>
        <v>0.93267945199547475</v>
      </c>
      <c r="AB25" s="12">
        <f t="shared" si="8"/>
        <v>0.93393884524400572</v>
      </c>
      <c r="AC25" s="12">
        <f t="shared" si="9"/>
        <v>0.92998062613086963</v>
      </c>
      <c r="AD25" s="12">
        <f t="shared" si="9"/>
        <v>0.91466332328786037</v>
      </c>
      <c r="AE25" s="42"/>
      <c r="AF25" s="42"/>
      <c r="AG25" s="42"/>
      <c r="AH25" s="42"/>
      <c r="AI25" s="42"/>
      <c r="AJ25" s="42"/>
      <c r="AK25" s="42"/>
      <c r="AL25" s="42"/>
      <c r="AM25" s="42"/>
    </row>
    <row r="26" spans="1:39" ht="22.5" x14ac:dyDescent="0.2">
      <c r="A26" s="102"/>
      <c r="B26" s="45" t="s">
        <v>18</v>
      </c>
      <c r="C26" s="12">
        <f t="shared" si="7"/>
        <v>0.15222592181526701</v>
      </c>
      <c r="D26" s="12">
        <f t="shared" si="8"/>
        <v>0.16174732004091338</v>
      </c>
      <c r="E26" s="12">
        <f t="shared" si="8"/>
        <v>0.1444050331400166</v>
      </c>
      <c r="F26" s="12">
        <f t="shared" si="8"/>
        <v>0.10039208736681211</v>
      </c>
      <c r="G26" s="12">
        <f t="shared" si="8"/>
        <v>0.10896230692500682</v>
      </c>
      <c r="H26" s="12">
        <f t="shared" si="8"/>
        <v>0.10544230409575461</v>
      </c>
      <c r="I26" s="12">
        <f t="shared" si="8"/>
        <v>8.2483100547438987E-2</v>
      </c>
      <c r="J26" s="12">
        <f t="shared" si="8"/>
        <v>7.1766271268012355E-2</v>
      </c>
      <c r="K26" s="12">
        <f t="shared" si="8"/>
        <v>6.7790524714048797E-2</v>
      </c>
      <c r="L26" s="12">
        <f t="shared" si="8"/>
        <v>5.507841776544066E-2</v>
      </c>
      <c r="M26" s="12">
        <f t="shared" si="8"/>
        <v>4.6094842705858841E-2</v>
      </c>
      <c r="N26" s="12">
        <f t="shared" si="8"/>
        <v>4.8173198243324479E-2</v>
      </c>
      <c r="O26" s="12">
        <f t="shared" si="8"/>
        <v>4.9042685105399213E-2</v>
      </c>
      <c r="P26" s="12">
        <f t="shared" si="8"/>
        <v>5.086087991734714E-2</v>
      </c>
      <c r="Q26" s="12">
        <f t="shared" si="8"/>
        <v>5.1483465807227173E-2</v>
      </c>
      <c r="R26" s="12">
        <f t="shared" si="8"/>
        <v>4.0791151378191504E-2</v>
      </c>
      <c r="S26" s="12">
        <f t="shared" si="8"/>
        <v>4.3919600462518762E-2</v>
      </c>
      <c r="T26" s="12">
        <f t="shared" si="8"/>
        <v>4.783412849159225E-2</v>
      </c>
      <c r="U26" s="12">
        <f t="shared" si="8"/>
        <v>4.3247695779535696E-2</v>
      </c>
      <c r="V26" s="12">
        <f t="shared" si="8"/>
        <v>3.8300675922988692E-2</v>
      </c>
      <c r="W26" s="12">
        <f t="shared" si="8"/>
        <v>4.2122456823040527E-2</v>
      </c>
      <c r="X26" s="12">
        <f t="shared" si="8"/>
        <v>4.414235751548426E-2</v>
      </c>
      <c r="Y26" s="12">
        <f t="shared" si="8"/>
        <v>4.0848305005900531E-2</v>
      </c>
      <c r="Z26" s="12">
        <f t="shared" si="8"/>
        <v>3.8943533880172965E-2</v>
      </c>
      <c r="AA26" s="12">
        <f t="shared" si="8"/>
        <v>4.1165294490183656E-2</v>
      </c>
      <c r="AB26" s="12">
        <f t="shared" si="8"/>
        <v>4.0343447913320285E-2</v>
      </c>
      <c r="AC26" s="12">
        <f t="shared" si="9"/>
        <v>4.3221763894787671E-2</v>
      </c>
      <c r="AD26" s="12">
        <f t="shared" si="9"/>
        <v>4.7326830614920982E-2</v>
      </c>
      <c r="AE26" s="42"/>
      <c r="AF26" s="42"/>
      <c r="AG26" s="42"/>
      <c r="AH26" s="42"/>
      <c r="AI26" s="42"/>
      <c r="AJ26" s="42"/>
      <c r="AK26" s="42"/>
      <c r="AL26" s="42"/>
      <c r="AM26" s="42"/>
    </row>
    <row r="27" spans="1:39" x14ac:dyDescent="0.2">
      <c r="A27" s="103"/>
      <c r="B27" s="49" t="s">
        <v>11</v>
      </c>
      <c r="C27" s="12">
        <f t="shared" si="7"/>
        <v>0.99404894033084934</v>
      </c>
      <c r="D27" s="12">
        <f t="shared" si="8"/>
        <v>0.99267411431835384</v>
      </c>
      <c r="E27" s="12">
        <f t="shared" si="8"/>
        <v>0.99159848798674399</v>
      </c>
      <c r="F27" s="12">
        <f t="shared" si="8"/>
        <v>0.99437897348426108</v>
      </c>
      <c r="G27" s="12">
        <f t="shared" si="8"/>
        <v>0.99493999939545996</v>
      </c>
      <c r="H27" s="12">
        <f t="shared" si="8"/>
        <v>0.99361012405710358</v>
      </c>
      <c r="I27" s="12">
        <f t="shared" si="8"/>
        <v>0.99395751322690606</v>
      </c>
      <c r="J27" s="12">
        <f t="shared" si="8"/>
        <v>0.99226566259943949</v>
      </c>
      <c r="K27" s="12">
        <f t="shared" si="8"/>
        <v>0.99208968068069781</v>
      </c>
      <c r="L27" s="12">
        <f t="shared" si="8"/>
        <v>0.99217210270645384</v>
      </c>
      <c r="M27" s="12">
        <f t="shared" si="8"/>
        <v>0.99513797926425851</v>
      </c>
      <c r="N27" s="12">
        <f t="shared" si="8"/>
        <v>0.99496932316006648</v>
      </c>
      <c r="O27" s="12">
        <f t="shared" si="8"/>
        <v>0.99478258128244468</v>
      </c>
      <c r="P27" s="12">
        <f t="shared" si="8"/>
        <v>0.99491810758507848</v>
      </c>
      <c r="Q27" s="12">
        <f t="shared" si="8"/>
        <v>0.99396354290806976</v>
      </c>
      <c r="R27" s="12">
        <f t="shared" si="8"/>
        <v>0.9933293250541636</v>
      </c>
      <c r="S27" s="12">
        <f t="shared" si="8"/>
        <v>0.99364774768125563</v>
      </c>
      <c r="T27" s="12">
        <f t="shared" si="8"/>
        <v>0.99018390838979198</v>
      </c>
      <c r="U27" s="12">
        <f t="shared" si="8"/>
        <v>0.99046630306043382</v>
      </c>
      <c r="V27" s="12">
        <f t="shared" si="8"/>
        <v>0.99250872355481801</v>
      </c>
      <c r="W27" s="12">
        <f t="shared" si="8"/>
        <v>0.99224616271528421</v>
      </c>
      <c r="X27" s="12">
        <f t="shared" si="8"/>
        <v>0.99282937027412521</v>
      </c>
      <c r="Y27" s="12">
        <f t="shared" si="8"/>
        <v>0.9929732297190762</v>
      </c>
      <c r="Z27" s="12">
        <f t="shared" si="8"/>
        <v>0.99310019992884735</v>
      </c>
      <c r="AA27" s="12">
        <f t="shared" si="8"/>
        <v>0.99254640229941049</v>
      </c>
      <c r="AB27" s="12">
        <f t="shared" si="8"/>
        <v>0.99215560293215732</v>
      </c>
      <c r="AC27" s="12">
        <f t="shared" si="9"/>
        <v>0.99239008383707339</v>
      </c>
      <c r="AD27" s="12">
        <f t="shared" si="9"/>
        <v>0.99329407163725869</v>
      </c>
      <c r="AE27" s="42"/>
      <c r="AF27" s="42"/>
      <c r="AG27" s="42"/>
      <c r="AH27" s="42"/>
      <c r="AI27" s="42"/>
      <c r="AJ27" s="42"/>
      <c r="AK27" s="42"/>
      <c r="AL27" s="42"/>
      <c r="AM27" s="42"/>
    </row>
    <row r="28" spans="1:39" x14ac:dyDescent="0.2">
      <c r="A28" s="91" t="s">
        <v>14</v>
      </c>
      <c r="B28" s="45" t="s">
        <v>6</v>
      </c>
      <c r="C28" s="12">
        <f t="shared" si="7"/>
        <v>5.9510596691506809E-3</v>
      </c>
      <c r="D28" s="12">
        <f t="shared" si="8"/>
        <v>7.3258856816460979E-3</v>
      </c>
      <c r="E28" s="12">
        <f t="shared" si="8"/>
        <v>8.4015120132560073E-3</v>
      </c>
      <c r="F28" s="12">
        <f t="shared" si="8"/>
        <v>5.6210265157388729E-3</v>
      </c>
      <c r="G28" s="12">
        <f t="shared" si="8"/>
        <v>5.0600006045400962E-3</v>
      </c>
      <c r="H28" s="12">
        <f t="shared" si="8"/>
        <v>6.3898759428963276E-3</v>
      </c>
      <c r="I28" s="12">
        <f t="shared" si="8"/>
        <v>6.042486773094006E-3</v>
      </c>
      <c r="J28" s="12">
        <f t="shared" si="8"/>
        <v>7.7343374005605422E-3</v>
      </c>
      <c r="K28" s="12">
        <f t="shared" si="8"/>
        <v>7.9103193193022052E-3</v>
      </c>
      <c r="L28" s="12">
        <f t="shared" si="8"/>
        <v>7.8278972935461478E-3</v>
      </c>
      <c r="M28" s="12">
        <f t="shared" si="8"/>
        <v>4.8620207357414026E-3</v>
      </c>
      <c r="N28" s="12">
        <f t="shared" si="8"/>
        <v>5.0306768399335016E-3</v>
      </c>
      <c r="O28" s="12">
        <f t="shared" si="8"/>
        <v>5.2174187175553274E-3</v>
      </c>
      <c r="P28" s="12">
        <f t="shared" si="8"/>
        <v>5.0818924149215695E-3</v>
      </c>
      <c r="Q28" s="12">
        <f t="shared" si="8"/>
        <v>6.0364570919303195E-3</v>
      </c>
      <c r="R28" s="12">
        <f t="shared" si="8"/>
        <v>6.6706749458364011E-3</v>
      </c>
      <c r="S28" s="12">
        <f t="shared" si="8"/>
        <v>6.3522523187443105E-3</v>
      </c>
      <c r="T28" s="12">
        <f t="shared" si="8"/>
        <v>9.8160916102079353E-3</v>
      </c>
      <c r="U28" s="12">
        <f t="shared" si="8"/>
        <v>9.5336969395663045E-3</v>
      </c>
      <c r="V28" s="12">
        <f t="shared" si="8"/>
        <v>7.4912764451819129E-3</v>
      </c>
      <c r="W28" s="12">
        <f t="shared" si="8"/>
        <v>7.7538372847157176E-3</v>
      </c>
      <c r="X28" s="12">
        <f t="shared" si="8"/>
        <v>7.1706297258748372E-3</v>
      </c>
      <c r="Y28" s="12">
        <f t="shared" si="8"/>
        <v>7.0267702809239108E-3</v>
      </c>
      <c r="Z28" s="12">
        <f t="shared" si="8"/>
        <v>6.8998000711526222E-3</v>
      </c>
      <c r="AA28" s="12">
        <f t="shared" si="8"/>
        <v>7.4535977005894677E-3</v>
      </c>
      <c r="AB28" s="12">
        <f t="shared" si="8"/>
        <v>7.8443970678426442E-3</v>
      </c>
      <c r="AC28" s="12">
        <f t="shared" si="9"/>
        <v>7.609916162926676E-3</v>
      </c>
      <c r="AD28" s="12">
        <f t="shared" si="9"/>
        <v>6.7059283627412631E-3</v>
      </c>
      <c r="AE28" s="42"/>
      <c r="AF28" s="42"/>
      <c r="AG28" s="42"/>
      <c r="AH28" s="42"/>
      <c r="AI28" s="42"/>
      <c r="AJ28" s="42"/>
      <c r="AK28" s="42"/>
      <c r="AL28" s="42"/>
      <c r="AM28" s="42"/>
    </row>
    <row r="29" spans="1:39" x14ac:dyDescent="0.2">
      <c r="A29" s="92"/>
      <c r="B29" s="45" t="s">
        <v>13</v>
      </c>
      <c r="C29" s="12">
        <f t="shared" si="7"/>
        <v>0</v>
      </c>
      <c r="D29" s="12">
        <f t="shared" si="8"/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si="8"/>
        <v>0</v>
      </c>
      <c r="S29" s="12">
        <f t="shared" si="8"/>
        <v>0</v>
      </c>
      <c r="T29" s="12">
        <f t="shared" si="8"/>
        <v>0</v>
      </c>
      <c r="U29" s="12">
        <f t="shared" si="8"/>
        <v>0</v>
      </c>
      <c r="V29" s="12">
        <f t="shared" si="8"/>
        <v>0</v>
      </c>
      <c r="W29" s="12">
        <f t="shared" si="8"/>
        <v>0</v>
      </c>
      <c r="X29" s="12">
        <f t="shared" si="8"/>
        <v>0</v>
      </c>
      <c r="Y29" s="12">
        <f t="shared" si="8"/>
        <v>0</v>
      </c>
      <c r="Z29" s="12">
        <f t="shared" si="8"/>
        <v>0</v>
      </c>
      <c r="AA29" s="12">
        <f t="shared" si="8"/>
        <v>0</v>
      </c>
      <c r="AB29" s="12">
        <f t="shared" si="8"/>
        <v>0</v>
      </c>
      <c r="AC29" s="12">
        <f t="shared" si="9"/>
        <v>0</v>
      </c>
      <c r="AD29" s="12">
        <f t="shared" si="9"/>
        <v>0</v>
      </c>
      <c r="AE29" s="42"/>
      <c r="AF29" s="42"/>
      <c r="AG29" s="42"/>
      <c r="AH29" s="42"/>
      <c r="AI29" s="42"/>
      <c r="AJ29" s="42"/>
      <c r="AK29" s="42"/>
      <c r="AL29" s="42"/>
      <c r="AM29" s="42"/>
    </row>
    <row r="30" spans="1:39" x14ac:dyDescent="0.2">
      <c r="A30" s="93"/>
      <c r="B30" s="49" t="s">
        <v>11</v>
      </c>
      <c r="C30" s="12">
        <f t="shared" si="7"/>
        <v>5.9510596691506809E-3</v>
      </c>
      <c r="D30" s="12">
        <f t="shared" si="8"/>
        <v>7.3258856816460979E-3</v>
      </c>
      <c r="E30" s="12">
        <f t="shared" si="8"/>
        <v>8.4015120132560073E-3</v>
      </c>
      <c r="F30" s="12">
        <f t="shared" si="8"/>
        <v>5.6210265157388729E-3</v>
      </c>
      <c r="G30" s="12">
        <f t="shared" si="8"/>
        <v>5.0600006045400962E-3</v>
      </c>
      <c r="H30" s="12">
        <f t="shared" si="8"/>
        <v>6.3898759428963276E-3</v>
      </c>
      <c r="I30" s="12">
        <f t="shared" si="8"/>
        <v>6.042486773094006E-3</v>
      </c>
      <c r="J30" s="12">
        <f t="shared" si="8"/>
        <v>7.7343374005605422E-3</v>
      </c>
      <c r="K30" s="12">
        <f t="shared" si="8"/>
        <v>7.9103193193022052E-3</v>
      </c>
      <c r="L30" s="12">
        <f t="shared" si="8"/>
        <v>7.8278972935461478E-3</v>
      </c>
      <c r="M30" s="12">
        <f t="shared" si="8"/>
        <v>4.8620207357414026E-3</v>
      </c>
      <c r="N30" s="12">
        <f t="shared" si="8"/>
        <v>5.0306768399335016E-3</v>
      </c>
      <c r="O30" s="12">
        <f t="shared" si="8"/>
        <v>5.2174187175553274E-3</v>
      </c>
      <c r="P30" s="12">
        <f t="shared" si="8"/>
        <v>5.0818924149215695E-3</v>
      </c>
      <c r="Q30" s="12">
        <f t="shared" si="8"/>
        <v>6.0364570919303195E-3</v>
      </c>
      <c r="R30" s="12">
        <f t="shared" si="8"/>
        <v>6.6706749458364011E-3</v>
      </c>
      <c r="S30" s="12">
        <f t="shared" si="8"/>
        <v>6.3522523187443105E-3</v>
      </c>
      <c r="T30" s="12">
        <f t="shared" si="8"/>
        <v>9.8160916102079353E-3</v>
      </c>
      <c r="U30" s="12">
        <f t="shared" si="8"/>
        <v>9.5336969395663045E-3</v>
      </c>
      <c r="V30" s="12">
        <f t="shared" si="8"/>
        <v>7.4912764451819129E-3</v>
      </c>
      <c r="W30" s="12">
        <f t="shared" si="8"/>
        <v>7.7538372847157176E-3</v>
      </c>
      <c r="X30" s="12">
        <f t="shared" si="8"/>
        <v>7.1706297258748372E-3</v>
      </c>
      <c r="Y30" s="12">
        <f t="shared" si="8"/>
        <v>7.0267702809239108E-3</v>
      </c>
      <c r="Z30" s="12">
        <f t="shared" si="8"/>
        <v>6.8998000711526222E-3</v>
      </c>
      <c r="AA30" s="12">
        <f t="shared" si="8"/>
        <v>7.4535977005894677E-3</v>
      </c>
      <c r="AB30" s="12">
        <f t="shared" si="8"/>
        <v>7.8443970678426442E-3</v>
      </c>
      <c r="AC30" s="12">
        <f t="shared" si="9"/>
        <v>7.609916162926676E-3</v>
      </c>
      <c r="AD30" s="12">
        <f t="shared" si="9"/>
        <v>6.7059283627412631E-3</v>
      </c>
      <c r="AE30" s="42"/>
      <c r="AF30" s="42"/>
      <c r="AG30" s="42"/>
      <c r="AH30" s="42"/>
      <c r="AI30" s="42"/>
      <c r="AJ30" s="42"/>
      <c r="AK30" s="42"/>
      <c r="AL30" s="42"/>
      <c r="AM30" s="42"/>
    </row>
    <row r="31" spans="1:39" ht="15" customHeight="1" x14ac:dyDescent="0.2">
      <c r="A31" s="99" t="s">
        <v>0</v>
      </c>
      <c r="B31" s="99"/>
      <c r="C31" s="12">
        <f t="shared" si="7"/>
        <v>0</v>
      </c>
      <c r="D31" s="12">
        <f t="shared" si="8"/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12">
        <f t="shared" si="8"/>
        <v>0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2">
        <f t="shared" si="8"/>
        <v>0</v>
      </c>
      <c r="R31" s="12">
        <f t="shared" si="8"/>
        <v>0</v>
      </c>
      <c r="S31" s="12">
        <f t="shared" si="8"/>
        <v>0</v>
      </c>
      <c r="T31" s="12">
        <f t="shared" si="8"/>
        <v>0</v>
      </c>
      <c r="U31" s="12">
        <f t="shared" si="8"/>
        <v>0</v>
      </c>
      <c r="V31" s="12">
        <f t="shared" si="8"/>
        <v>0</v>
      </c>
      <c r="W31" s="12">
        <f t="shared" si="8"/>
        <v>0</v>
      </c>
      <c r="X31" s="12">
        <f t="shared" si="8"/>
        <v>0</v>
      </c>
      <c r="Y31" s="12">
        <f t="shared" si="8"/>
        <v>0</v>
      </c>
      <c r="Z31" s="12">
        <f t="shared" si="8"/>
        <v>0</v>
      </c>
      <c r="AA31" s="12">
        <f t="shared" si="8"/>
        <v>0</v>
      </c>
      <c r="AB31" s="12">
        <f t="shared" si="8"/>
        <v>0</v>
      </c>
      <c r="AC31" s="12">
        <f t="shared" si="9"/>
        <v>0</v>
      </c>
      <c r="AD31" s="12">
        <f t="shared" si="9"/>
        <v>0</v>
      </c>
      <c r="AE31" s="42"/>
      <c r="AF31" s="42"/>
      <c r="AG31" s="42"/>
      <c r="AH31" s="42"/>
      <c r="AI31" s="42"/>
      <c r="AJ31" s="42"/>
      <c r="AK31" s="42"/>
      <c r="AL31" s="42"/>
      <c r="AM31" s="42"/>
    </row>
    <row r="32" spans="1:39" ht="15.75" x14ac:dyDescent="0.2">
      <c r="A32" s="100" t="s">
        <v>12</v>
      </c>
      <c r="B32" s="100"/>
      <c r="C32" s="12">
        <f t="shared" si="7"/>
        <v>1</v>
      </c>
      <c r="D32" s="12">
        <f t="shared" si="8"/>
        <v>1</v>
      </c>
      <c r="E32" s="12">
        <f t="shared" si="8"/>
        <v>1</v>
      </c>
      <c r="F32" s="12">
        <f t="shared" si="8"/>
        <v>1</v>
      </c>
      <c r="G32" s="12">
        <f t="shared" si="8"/>
        <v>1</v>
      </c>
      <c r="H32" s="12">
        <f t="shared" si="8"/>
        <v>1</v>
      </c>
      <c r="I32" s="12">
        <f t="shared" si="8"/>
        <v>1</v>
      </c>
      <c r="J32" s="12">
        <f t="shared" si="8"/>
        <v>1</v>
      </c>
      <c r="K32" s="12">
        <f t="shared" si="8"/>
        <v>1</v>
      </c>
      <c r="L32" s="12">
        <f t="shared" si="8"/>
        <v>1</v>
      </c>
      <c r="M32" s="12">
        <f t="shared" si="8"/>
        <v>1</v>
      </c>
      <c r="N32" s="12">
        <f t="shared" si="8"/>
        <v>1</v>
      </c>
      <c r="O32" s="12">
        <f t="shared" si="8"/>
        <v>1</v>
      </c>
      <c r="P32" s="12">
        <f t="shared" si="8"/>
        <v>1</v>
      </c>
      <c r="Q32" s="12">
        <f t="shared" si="8"/>
        <v>1</v>
      </c>
      <c r="R32" s="12">
        <f t="shared" si="8"/>
        <v>1</v>
      </c>
      <c r="S32" s="12">
        <f t="shared" si="8"/>
        <v>1</v>
      </c>
      <c r="T32" s="12">
        <f t="shared" si="8"/>
        <v>1</v>
      </c>
      <c r="U32" s="12">
        <f t="shared" si="8"/>
        <v>1</v>
      </c>
      <c r="V32" s="12">
        <f t="shared" si="8"/>
        <v>1</v>
      </c>
      <c r="W32" s="12">
        <f t="shared" si="8"/>
        <v>1</v>
      </c>
      <c r="X32" s="12">
        <f t="shared" ref="X32:AC32" si="11">X15/X$15</f>
        <v>1</v>
      </c>
      <c r="Y32" s="12">
        <f t="shared" si="11"/>
        <v>1</v>
      </c>
      <c r="Z32" s="12">
        <f t="shared" si="11"/>
        <v>1</v>
      </c>
      <c r="AA32" s="12">
        <f t="shared" si="11"/>
        <v>1</v>
      </c>
      <c r="AB32" s="12">
        <f t="shared" si="11"/>
        <v>1</v>
      </c>
      <c r="AC32" s="12">
        <f t="shared" si="11"/>
        <v>1</v>
      </c>
      <c r="AD32" s="12">
        <f t="shared" ref="AD32" si="12">AD15/AD$15</f>
        <v>1</v>
      </c>
      <c r="AE32" s="42"/>
      <c r="AF32" s="42"/>
      <c r="AG32" s="42"/>
      <c r="AH32" s="42"/>
      <c r="AI32" s="42"/>
      <c r="AJ32" s="42"/>
      <c r="AK32" s="42"/>
      <c r="AL32" s="42"/>
      <c r="AM32" s="42"/>
    </row>
    <row r="33" spans="1:39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</row>
    <row r="34" spans="1:39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</row>
    <row r="35" spans="1:39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1:39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</row>
    <row r="37" spans="1:39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</row>
    <row r="38" spans="1:39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</row>
    <row r="39" spans="1:39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</row>
  </sheetData>
  <mergeCells count="15">
    <mergeCell ref="C20:AD20"/>
    <mergeCell ref="AE3:AL3"/>
    <mergeCell ref="A11:A13"/>
    <mergeCell ref="A3:A4"/>
    <mergeCell ref="B3:B4"/>
    <mergeCell ref="A5:A10"/>
    <mergeCell ref="A14:B14"/>
    <mergeCell ref="C3:AD3"/>
    <mergeCell ref="A31:B31"/>
    <mergeCell ref="A32:B32"/>
    <mergeCell ref="A15:B15"/>
    <mergeCell ref="A20:A21"/>
    <mergeCell ref="B20:B21"/>
    <mergeCell ref="A22:A27"/>
    <mergeCell ref="A28:A30"/>
  </mergeCells>
  <phoneticPr fontId="2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opLeftCell="E1" zoomScale="90" zoomScaleNormal="90" workbookViewId="0">
      <selection activeCell="AC23" sqref="AC23:AD33"/>
    </sheetView>
  </sheetViews>
  <sheetFormatPr defaultRowHeight="12.75" x14ac:dyDescent="0.2"/>
  <cols>
    <col min="1" max="1" width="13.85546875" customWidth="1"/>
    <col min="2" max="2" width="26.85546875" customWidth="1"/>
    <col min="3" max="27" width="8.140625" customWidth="1"/>
    <col min="28" max="29" width="7.5703125" customWidth="1"/>
    <col min="36" max="36" width="9.85546875" customWidth="1"/>
  </cols>
  <sheetData>
    <row r="1" spans="1:39" ht="15.75" x14ac:dyDescent="0.25">
      <c r="A1" s="1" t="s">
        <v>27</v>
      </c>
    </row>
    <row r="3" spans="1:39" ht="14.1" customHeight="1" x14ac:dyDescent="0.2">
      <c r="A3" s="74" t="s">
        <v>1</v>
      </c>
      <c r="B3" s="75" t="s">
        <v>2</v>
      </c>
      <c r="C3" s="74" t="s">
        <v>21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 t="s">
        <v>5</v>
      </c>
      <c r="AF3" s="74"/>
      <c r="AG3" s="74"/>
      <c r="AH3" s="74"/>
      <c r="AI3" s="74"/>
      <c r="AJ3" s="74"/>
      <c r="AK3" s="74"/>
      <c r="AL3" s="74"/>
      <c r="AM3" s="122" t="s">
        <v>30</v>
      </c>
    </row>
    <row r="4" spans="1:39" ht="24" x14ac:dyDescent="0.2">
      <c r="A4" s="74"/>
      <c r="B4" s="75"/>
      <c r="C4" s="127">
        <v>1990</v>
      </c>
      <c r="D4" s="127">
        <v>1991</v>
      </c>
      <c r="E4" s="127">
        <v>1992</v>
      </c>
      <c r="F4" s="127">
        <v>1993</v>
      </c>
      <c r="G4" s="127">
        <v>1994</v>
      </c>
      <c r="H4" s="127">
        <v>1995</v>
      </c>
      <c r="I4" s="127">
        <v>1996</v>
      </c>
      <c r="J4" s="127">
        <v>1997</v>
      </c>
      <c r="K4" s="127">
        <v>1998</v>
      </c>
      <c r="L4" s="127">
        <v>1999</v>
      </c>
      <c r="M4" s="127">
        <v>2000</v>
      </c>
      <c r="N4" s="127">
        <v>2001</v>
      </c>
      <c r="O4" s="127">
        <v>2002</v>
      </c>
      <c r="P4" s="127">
        <v>2003</v>
      </c>
      <c r="Q4" s="127">
        <v>2004</v>
      </c>
      <c r="R4" s="127">
        <v>2005</v>
      </c>
      <c r="S4" s="127">
        <v>2006</v>
      </c>
      <c r="T4" s="127">
        <v>2007</v>
      </c>
      <c r="U4" s="127">
        <v>2008</v>
      </c>
      <c r="V4" s="127">
        <v>2009</v>
      </c>
      <c r="W4" s="127">
        <v>2010</v>
      </c>
      <c r="X4" s="127">
        <v>2011</v>
      </c>
      <c r="Y4" s="127">
        <v>2012</v>
      </c>
      <c r="Z4" s="127">
        <v>2013</v>
      </c>
      <c r="AA4" s="127">
        <v>2014</v>
      </c>
      <c r="AB4" s="127">
        <v>2015</v>
      </c>
      <c r="AC4" s="127">
        <v>2016</v>
      </c>
      <c r="AD4" s="118">
        <v>2017</v>
      </c>
      <c r="AE4" s="128" t="s">
        <v>56</v>
      </c>
      <c r="AF4" s="40" t="s">
        <v>50</v>
      </c>
      <c r="AG4" s="40" t="s">
        <v>51</v>
      </c>
      <c r="AH4" s="40" t="s">
        <v>23</v>
      </c>
      <c r="AI4" s="40" t="s">
        <v>24</v>
      </c>
      <c r="AJ4" s="40" t="s">
        <v>25</v>
      </c>
      <c r="AK4" s="40" t="s">
        <v>52</v>
      </c>
      <c r="AL4" s="118" t="s">
        <v>57</v>
      </c>
      <c r="AM4" s="122"/>
    </row>
    <row r="5" spans="1:39" ht="12.75" customHeight="1" x14ac:dyDescent="0.2">
      <c r="A5" s="96" t="s">
        <v>3</v>
      </c>
      <c r="B5" s="45" t="s">
        <v>9</v>
      </c>
      <c r="C5" s="23">
        <v>0.85435000000000005</v>
      </c>
      <c r="D5" s="23">
        <v>0.79903999999999997</v>
      </c>
      <c r="E5" s="23">
        <v>0.59543999999999997</v>
      </c>
      <c r="F5" s="23">
        <v>0.54581999999999997</v>
      </c>
      <c r="G5" s="23">
        <v>0.40593000000000001</v>
      </c>
      <c r="H5" s="23">
        <v>0.28647</v>
      </c>
      <c r="I5" s="23">
        <v>0.27634999999999998</v>
      </c>
      <c r="J5" s="23">
        <v>0.23816000000000001</v>
      </c>
      <c r="K5" s="23">
        <v>0.31874000000000002</v>
      </c>
      <c r="L5" s="23">
        <v>0.26019999999999999</v>
      </c>
      <c r="M5" s="23">
        <v>0.18124000000000001</v>
      </c>
      <c r="N5" s="23">
        <v>0.22245999999999999</v>
      </c>
      <c r="O5" s="23">
        <v>0.24349999999999999</v>
      </c>
      <c r="P5" s="23">
        <v>0.26695999999999998</v>
      </c>
      <c r="Q5" s="23">
        <v>0.29731000000000002</v>
      </c>
      <c r="R5" s="23">
        <v>0.76980999999999999</v>
      </c>
      <c r="S5" s="23">
        <v>0.43957000000000002</v>
      </c>
      <c r="T5" s="23">
        <v>0.64102999999999999</v>
      </c>
      <c r="U5" s="23">
        <v>0.30606</v>
      </c>
      <c r="V5" s="23">
        <v>0.16952999999999999</v>
      </c>
      <c r="W5" s="23">
        <v>0.14621000000000001</v>
      </c>
      <c r="X5" s="23">
        <v>0.12839</v>
      </c>
      <c r="Y5" s="23">
        <v>0.13399</v>
      </c>
      <c r="Z5" s="23">
        <v>0.2165</v>
      </c>
      <c r="AA5" s="23">
        <v>0.12377000000000001</v>
      </c>
      <c r="AB5" s="23">
        <v>0.11355</v>
      </c>
      <c r="AC5" s="23">
        <v>0.108</v>
      </c>
      <c r="AD5" s="130">
        <v>0.16622999999999999</v>
      </c>
      <c r="AE5" s="149">
        <f>(AD5-AC5)/AC5</f>
        <v>0.53916666666666657</v>
      </c>
      <c r="AF5" s="32">
        <f>(AC5-AB5)/AB5</f>
        <v>-4.887714663143989E-2</v>
      </c>
      <c r="AG5" s="12">
        <f>(AC5-AA5)/AA5</f>
        <v>-0.12741375131291918</v>
      </c>
      <c r="AH5" s="12">
        <f>(Z5-$C5)/$C5</f>
        <v>-0.74659097559548193</v>
      </c>
      <c r="AI5" s="12">
        <f>(AA5-$C5)/$C5</f>
        <v>-0.85512963071340786</v>
      </c>
      <c r="AJ5" s="12">
        <f>(AB5-$C5)/$C5</f>
        <v>-0.86709194124187972</v>
      </c>
      <c r="AK5" s="12">
        <f>(AC5-$C5)/$C5</f>
        <v>-0.87358810791830044</v>
      </c>
      <c r="AL5" s="150">
        <f>(AD5-C5)/C5</f>
        <v>-0.80543102943758416</v>
      </c>
      <c r="AM5" s="153" t="s">
        <v>26</v>
      </c>
    </row>
    <row r="6" spans="1:39" ht="22.5" x14ac:dyDescent="0.2">
      <c r="A6" s="97"/>
      <c r="B6" s="45" t="s">
        <v>10</v>
      </c>
      <c r="C6" s="23">
        <v>3.6999999999999999E-4</v>
      </c>
      <c r="D6" s="23">
        <v>3.8000000000000002E-4</v>
      </c>
      <c r="E6" s="23">
        <v>2.1000000000000001E-4</v>
      </c>
      <c r="F6" s="23">
        <v>3.0000000000000003E-4</v>
      </c>
      <c r="G6" s="23">
        <v>2.1999999999999998E-4</v>
      </c>
      <c r="H6" s="23">
        <v>2.1999999999999998E-4</v>
      </c>
      <c r="I6" s="23">
        <v>3.0000000000000003E-4</v>
      </c>
      <c r="J6" s="23">
        <v>3.7999999999999997E-4</v>
      </c>
      <c r="K6" s="23">
        <v>4.5000000000000004E-4</v>
      </c>
      <c r="L6" s="23">
        <v>3.1E-4</v>
      </c>
      <c r="M6" s="23">
        <v>3.7999999999999997E-4</v>
      </c>
      <c r="N6" s="23">
        <v>4.7999999999999996E-4</v>
      </c>
      <c r="O6" s="23">
        <v>4.3999999999999996E-4</v>
      </c>
      <c r="P6" s="23">
        <v>4.4000000000000002E-4</v>
      </c>
      <c r="Q6" s="23">
        <v>5.1999999999999995E-4</v>
      </c>
      <c r="R6" s="23">
        <v>5.8E-4</v>
      </c>
      <c r="S6" s="23">
        <v>5.0000000000000001E-4</v>
      </c>
      <c r="T6" s="23">
        <v>4.0999999999999999E-4</v>
      </c>
      <c r="U6" s="23">
        <v>5.2999999999999998E-4</v>
      </c>
      <c r="V6" s="23">
        <v>4.8999999999999998E-4</v>
      </c>
      <c r="W6" s="23">
        <v>4.7000000000000004E-4</v>
      </c>
      <c r="X6" s="23">
        <v>4.7000000000000004E-4</v>
      </c>
      <c r="Y6" s="23">
        <v>4.0999999999999999E-4</v>
      </c>
      <c r="Z6" s="23">
        <v>4.3000000000000004E-4</v>
      </c>
      <c r="AA6" s="23">
        <v>4.0000000000000002E-4</v>
      </c>
      <c r="AB6" s="23">
        <v>4.2000000000000002E-4</v>
      </c>
      <c r="AC6" s="23">
        <v>4.6999999999999999E-4</v>
      </c>
      <c r="AD6" s="130">
        <v>4.4000000000000002E-4</v>
      </c>
      <c r="AE6" s="149">
        <f t="shared" ref="AE6:AE15" si="0">(AD6-AC6)/AC6</f>
        <v>-6.3829787234042493E-2</v>
      </c>
      <c r="AF6" s="32">
        <f>(AC6-AB6)/AB6</f>
        <v>0.11904761904761897</v>
      </c>
      <c r="AG6" s="12">
        <f>(AC6-AA6)/AA6</f>
        <v>0.17499999999999991</v>
      </c>
      <c r="AH6" s="12">
        <f>(Z6-$C6)/$C6</f>
        <v>0.16216216216216231</v>
      </c>
      <c r="AI6" s="12">
        <f>(AA6-$C6)/$C6</f>
        <v>8.1081081081081155E-2</v>
      </c>
      <c r="AJ6" s="12">
        <f>(AB6-$C6)/$C6</f>
        <v>0.1351351351351352</v>
      </c>
      <c r="AK6" s="12">
        <f>(AC6-$C6)/$C6</f>
        <v>0.27027027027027023</v>
      </c>
      <c r="AL6" s="150">
        <f t="shared" ref="AL6:AL15" si="1">(AD6-C6)/C6</f>
        <v>0.18918918918918926</v>
      </c>
      <c r="AM6" s="154"/>
    </row>
    <row r="7" spans="1:39" ht="26.65" customHeight="1" x14ac:dyDescent="0.2">
      <c r="A7" s="97"/>
      <c r="B7" s="45" t="s">
        <v>16</v>
      </c>
      <c r="C7" s="34">
        <v>0.67601999999999995</v>
      </c>
      <c r="D7" s="23">
        <v>0.94991999999999988</v>
      </c>
      <c r="E7" s="23">
        <v>0.87326999999999999</v>
      </c>
      <c r="F7" s="23">
        <v>0.62653000000000003</v>
      </c>
      <c r="G7" s="23">
        <v>0.51083000000000001</v>
      </c>
      <c r="H7" s="23">
        <v>0.31183</v>
      </c>
      <c r="I7" s="23">
        <v>0.30957000000000001</v>
      </c>
      <c r="J7" s="23">
        <v>0.27346000000000004</v>
      </c>
      <c r="K7" s="23">
        <v>0.29615000000000002</v>
      </c>
      <c r="L7" s="23">
        <v>0.25995000000000001</v>
      </c>
      <c r="M7" s="23">
        <v>0.21010000000000001</v>
      </c>
      <c r="N7" s="64">
        <v>0.19885000000000003</v>
      </c>
      <c r="O7" s="23">
        <v>0.62593999999999994</v>
      </c>
      <c r="P7" s="23">
        <v>0.27965000000000001</v>
      </c>
      <c r="Q7" s="23">
        <v>0.27794000000000002</v>
      </c>
      <c r="R7" s="23">
        <v>0.27627000000000002</v>
      </c>
      <c r="S7" s="23">
        <v>0.24357999999999999</v>
      </c>
      <c r="T7" s="23">
        <v>0.22205000000000003</v>
      </c>
      <c r="U7" s="23">
        <v>0.19145999999999999</v>
      </c>
      <c r="V7" s="23">
        <v>0.15282999999999999</v>
      </c>
      <c r="W7" s="23">
        <v>0.17738999999999999</v>
      </c>
      <c r="X7" s="23">
        <v>0.19448000000000001</v>
      </c>
      <c r="Y7" s="23">
        <v>0.19716</v>
      </c>
      <c r="Z7" s="23">
        <v>0.17913999999999999</v>
      </c>
      <c r="AA7" s="23">
        <v>0.18531</v>
      </c>
      <c r="AB7" s="23">
        <v>0.17203000000000002</v>
      </c>
      <c r="AC7" s="23">
        <v>0.18265000000000001</v>
      </c>
      <c r="AD7" s="130">
        <v>0.28327000000000002</v>
      </c>
      <c r="AE7" s="149">
        <f t="shared" si="0"/>
        <v>0.55088967971530256</v>
      </c>
      <c r="AF7" s="32">
        <f>(AC7-AB7)/AB7</f>
        <v>6.1733418589780792E-2</v>
      </c>
      <c r="AG7" s="12">
        <f>(AC7-AA7)/AA7</f>
        <v>-1.4354325184825404E-2</v>
      </c>
      <c r="AH7" s="12">
        <f>(Z7-$C7)/$C7</f>
        <v>-0.73500784000473363</v>
      </c>
      <c r="AI7" s="12">
        <f>(AA7-$C7)/$C7</f>
        <v>-0.72588089109789655</v>
      </c>
      <c r="AJ7" s="12">
        <f>(AB7-$C7)/$C7</f>
        <v>-0.74552528031715037</v>
      </c>
      <c r="AK7" s="12">
        <f>(AC7-$C7)/$C7</f>
        <v>-0.72981568592645185</v>
      </c>
      <c r="AL7" s="150">
        <f t="shared" si="1"/>
        <v>-0.58097393568237621</v>
      </c>
      <c r="AM7" s="154"/>
    </row>
    <row r="8" spans="1:39" ht="22.5" x14ac:dyDescent="0.2">
      <c r="A8" s="97"/>
      <c r="B8" s="45" t="s">
        <v>17</v>
      </c>
      <c r="C8" s="23">
        <v>15.39561</v>
      </c>
      <c r="D8" s="23">
        <v>16.069040000000001</v>
      </c>
      <c r="E8" s="23">
        <v>6.8903699999999999</v>
      </c>
      <c r="F8" s="23">
        <v>8.3352799999999991</v>
      </c>
      <c r="G8" s="23">
        <v>7.4456100000000003</v>
      </c>
      <c r="H8" s="23">
        <v>7.1292</v>
      </c>
      <c r="I8" s="23">
        <v>8.1608499999999999</v>
      </c>
      <c r="J8" s="23">
        <v>8.4185199999999991</v>
      </c>
      <c r="K8" s="23">
        <v>8.0465599999999995</v>
      </c>
      <c r="L8" s="23">
        <v>8.3997200000000003</v>
      </c>
      <c r="M8" s="23">
        <v>8.3609100000000005</v>
      </c>
      <c r="N8" s="23">
        <v>8.5349599999999999</v>
      </c>
      <c r="O8" s="23">
        <v>8.5968</v>
      </c>
      <c r="P8" s="23">
        <v>8.8627800000000008</v>
      </c>
      <c r="Q8" s="23">
        <v>8.9035299999999999</v>
      </c>
      <c r="R8" s="23">
        <v>9.1197900000000001</v>
      </c>
      <c r="S8" s="23">
        <v>9.7300799999999992</v>
      </c>
      <c r="T8" s="23">
        <v>9.5352999999999994</v>
      </c>
      <c r="U8" s="23">
        <v>9.91601</v>
      </c>
      <c r="V8" s="23">
        <v>9.9520800000000005</v>
      </c>
      <c r="W8" s="23">
        <v>10.25883</v>
      </c>
      <c r="X8" s="23">
        <v>10.100619999999999</v>
      </c>
      <c r="Y8" s="23">
        <v>10.110860000000001</v>
      </c>
      <c r="Z8" s="23">
        <v>9.8988099999999992</v>
      </c>
      <c r="AA8" s="23">
        <v>9.1090699999999991</v>
      </c>
      <c r="AB8" s="23">
        <v>8.3781599999999994</v>
      </c>
      <c r="AC8" s="23">
        <v>8.4260699999999993</v>
      </c>
      <c r="AD8" s="130">
        <v>8.4744299999999999</v>
      </c>
      <c r="AE8" s="149">
        <f t="shared" si="0"/>
        <v>5.7393304351851613E-3</v>
      </c>
      <c r="AF8" s="32">
        <f>(AC8-AB8)/AB8</f>
        <v>5.7184393709358503E-3</v>
      </c>
      <c r="AG8" s="12">
        <f>(AC8-AA8)/AA8</f>
        <v>-7.4980212030426804E-2</v>
      </c>
      <c r="AH8" s="12">
        <f>(Z8-$C8)/$C8</f>
        <v>-0.35703684361970722</v>
      </c>
      <c r="AI8" s="12">
        <f>(AA8-$C8)/$C8</f>
        <v>-0.40833328461814766</v>
      </c>
      <c r="AJ8" s="12">
        <f>(AB8-$C8)/$C8</f>
        <v>-0.4558085064508649</v>
      </c>
      <c r="AK8" s="12">
        <f>(AC8-$C8)/$C8</f>
        <v>-0.45269658038882515</v>
      </c>
      <c r="AL8" s="150">
        <f t="shared" si="1"/>
        <v>-0.44955542521536984</v>
      </c>
      <c r="AM8" s="154"/>
    </row>
    <row r="9" spans="1:39" ht="24.75" customHeight="1" x14ac:dyDescent="0.2">
      <c r="A9" s="97"/>
      <c r="B9" s="45" t="s">
        <v>18</v>
      </c>
      <c r="C9" s="23">
        <v>3.6339299999999999</v>
      </c>
      <c r="D9" s="64">
        <v>4.0885899999999999</v>
      </c>
      <c r="E9" s="23">
        <v>2.1223799999999997</v>
      </c>
      <c r="F9" s="23">
        <v>1.7719699999999998</v>
      </c>
      <c r="G9" s="23">
        <v>1.7511299999999996</v>
      </c>
      <c r="H9" s="23">
        <v>1.6237200000000001</v>
      </c>
      <c r="I9" s="23">
        <v>1.3990199999999999</v>
      </c>
      <c r="J9" s="23">
        <v>1.1668499999999999</v>
      </c>
      <c r="K9" s="23">
        <v>1.1569699999999998</v>
      </c>
      <c r="L9" s="23">
        <v>0.94899999999999995</v>
      </c>
      <c r="M9" s="23">
        <v>0.74292000000000002</v>
      </c>
      <c r="N9" s="23">
        <v>0.77880000000000005</v>
      </c>
      <c r="O9" s="23">
        <v>0.8226</v>
      </c>
      <c r="P9" s="23">
        <v>0.84978000000000009</v>
      </c>
      <c r="Q9" s="23">
        <v>0.86733999999999989</v>
      </c>
      <c r="R9" s="23">
        <v>0.80413000000000001</v>
      </c>
      <c r="S9" s="23">
        <v>0.97845000000000004</v>
      </c>
      <c r="T9" s="23">
        <v>0.98855000000000004</v>
      </c>
      <c r="U9" s="23">
        <v>0.88650000000000007</v>
      </c>
      <c r="V9" s="23">
        <v>0.83267000000000002</v>
      </c>
      <c r="W9" s="23">
        <v>0.89646999999999999</v>
      </c>
      <c r="X9" s="23">
        <v>0.95167999999999997</v>
      </c>
      <c r="Y9" s="23">
        <v>0.85528999999999988</v>
      </c>
      <c r="Z9" s="23">
        <v>0.84373999999999993</v>
      </c>
      <c r="AA9" s="23">
        <v>0.80891000000000002</v>
      </c>
      <c r="AB9" s="23">
        <v>0.69733000000000001</v>
      </c>
      <c r="AC9" s="23">
        <v>0.75659999999999994</v>
      </c>
      <c r="AD9" s="130">
        <v>0.82330999999999999</v>
      </c>
      <c r="AE9" s="149">
        <f t="shared" si="0"/>
        <v>8.8170763943959896E-2</v>
      </c>
      <c r="AF9" s="32">
        <f>(AC9-AB9)/AB9</f>
        <v>8.4995626174121194E-2</v>
      </c>
      <c r="AG9" s="12">
        <f>(AC9-AA9)/AA9</f>
        <v>-6.466726829931646E-2</v>
      </c>
      <c r="AH9" s="12">
        <f>(Z9-$C9)/$C9</f>
        <v>-0.76781611093224145</v>
      </c>
      <c r="AI9" s="12">
        <f>(AA9-$C9)/$C9</f>
        <v>-0.77740077546898256</v>
      </c>
      <c r="AJ9" s="12">
        <f>(AB9-$C9)/$C9</f>
        <v>-0.80810582482326299</v>
      </c>
      <c r="AK9" s="12">
        <f>(AC9-$C9)/$C9</f>
        <v>-0.79179565924494966</v>
      </c>
      <c r="AL9" s="150">
        <f t="shared" si="1"/>
        <v>-0.77343812346412844</v>
      </c>
      <c r="AM9" s="154"/>
    </row>
    <row r="10" spans="1:39" ht="12.75" customHeight="1" x14ac:dyDescent="0.2">
      <c r="A10" s="98"/>
      <c r="B10" s="20" t="s">
        <v>11</v>
      </c>
      <c r="C10" s="24">
        <f t="shared" ref="C10:X10" si="2">C5+C6+C7+C8+C9</f>
        <v>20.560279999999999</v>
      </c>
      <c r="D10" s="24">
        <f t="shared" si="2"/>
        <v>21.906970000000001</v>
      </c>
      <c r="E10" s="24">
        <f t="shared" si="2"/>
        <v>10.481669999999999</v>
      </c>
      <c r="F10" s="24">
        <f t="shared" si="2"/>
        <v>11.279899999999998</v>
      </c>
      <c r="G10" s="24">
        <f t="shared" si="2"/>
        <v>10.113720000000001</v>
      </c>
      <c r="H10" s="24">
        <f t="shared" si="2"/>
        <v>9.3514400000000002</v>
      </c>
      <c r="I10" s="24">
        <f t="shared" si="2"/>
        <v>10.146090000000001</v>
      </c>
      <c r="J10" s="24">
        <f t="shared" si="2"/>
        <v>10.09737</v>
      </c>
      <c r="K10" s="24">
        <f t="shared" si="2"/>
        <v>9.8188699999999987</v>
      </c>
      <c r="L10" s="24">
        <f t="shared" si="2"/>
        <v>9.8691800000000001</v>
      </c>
      <c r="M10" s="24">
        <f t="shared" si="2"/>
        <v>9.4955499999999997</v>
      </c>
      <c r="N10" s="24">
        <f t="shared" si="2"/>
        <v>9.7355499999999999</v>
      </c>
      <c r="O10" s="24">
        <f t="shared" si="2"/>
        <v>10.28928</v>
      </c>
      <c r="P10" s="24">
        <f t="shared" si="2"/>
        <v>10.259610000000002</v>
      </c>
      <c r="Q10" s="24">
        <f t="shared" si="2"/>
        <v>10.346640000000001</v>
      </c>
      <c r="R10" s="24">
        <f t="shared" si="2"/>
        <v>10.970580000000002</v>
      </c>
      <c r="S10" s="24">
        <f t="shared" si="2"/>
        <v>11.39218</v>
      </c>
      <c r="T10" s="24">
        <f t="shared" si="2"/>
        <v>11.38734</v>
      </c>
      <c r="U10" s="24">
        <f t="shared" si="2"/>
        <v>11.300559999999999</v>
      </c>
      <c r="V10" s="24">
        <f t="shared" si="2"/>
        <v>11.107600000000001</v>
      </c>
      <c r="W10" s="24">
        <f t="shared" si="2"/>
        <v>11.479370000000001</v>
      </c>
      <c r="X10" s="24">
        <f t="shared" si="2"/>
        <v>11.375639999999999</v>
      </c>
      <c r="Y10" s="24">
        <f>Y5+Y6+Y7+Y8+Y9</f>
        <v>11.29771</v>
      </c>
      <c r="Z10" s="24">
        <f>Z5+Z6+Z7+Z8+Z9</f>
        <v>11.13862</v>
      </c>
      <c r="AA10" s="24">
        <f>AA5+AA6+AA7+AA8+AA9</f>
        <v>10.227460000000001</v>
      </c>
      <c r="AB10" s="24">
        <f>AB5+AB6+AB7+AB8+AB9</f>
        <v>9.3614899999999999</v>
      </c>
      <c r="AC10" s="24">
        <f>AC5+AC6+AC7+AC8+AC9</f>
        <v>9.4737899999999993</v>
      </c>
      <c r="AD10" s="24">
        <f>AD5+AD6+AD7+AD8+AD9</f>
        <v>9.747679999999999</v>
      </c>
      <c r="AE10" s="137">
        <f t="shared" si="0"/>
        <v>2.8910288279558632E-2</v>
      </c>
      <c r="AF10" s="33">
        <f>(AC10-AB10)/AB10</f>
        <v>1.1995953635585725E-2</v>
      </c>
      <c r="AG10" s="22">
        <f>(AC10-AA10)/AA10</f>
        <v>-7.3690828416830903E-2</v>
      </c>
      <c r="AH10" s="22">
        <f>(Z10-$C10)/$C10</f>
        <v>-0.45824570482503157</v>
      </c>
      <c r="AI10" s="22">
        <f>(AA10-$C10)/$C10</f>
        <v>-0.50256222191526567</v>
      </c>
      <c r="AJ10" s="22">
        <f>(AB10-$C10)/$C10</f>
        <v>-0.54468081173991789</v>
      </c>
      <c r="AK10" s="22">
        <f>(AC10-$C10)/$C10</f>
        <v>-0.53921882386815745</v>
      </c>
      <c r="AL10" s="138">
        <f t="shared" si="1"/>
        <v>-0.52589750723239181</v>
      </c>
      <c r="AM10" s="154"/>
    </row>
    <row r="11" spans="1:39" ht="20.45" customHeight="1" x14ac:dyDescent="0.2">
      <c r="A11" s="91" t="s">
        <v>14</v>
      </c>
      <c r="B11" s="45" t="s">
        <v>6</v>
      </c>
      <c r="C11" s="23">
        <v>8.9889999999999998E-2</v>
      </c>
      <c r="D11" s="23">
        <v>9.4990000000000005E-2</v>
      </c>
      <c r="E11" s="23">
        <v>6.1950000000000005E-2</v>
      </c>
      <c r="F11" s="23">
        <v>4.3529999999999999E-2</v>
      </c>
      <c r="G11" s="23">
        <v>3.6859999999999997E-2</v>
      </c>
      <c r="H11" s="23">
        <v>4.4819999999999999E-2</v>
      </c>
      <c r="I11" s="23">
        <v>3.5950000000000003E-2</v>
      </c>
      <c r="J11" s="23">
        <v>5.7360000000000001E-2</v>
      </c>
      <c r="K11" s="23">
        <v>5.9049999999999998E-2</v>
      </c>
      <c r="L11" s="23">
        <v>6.0749999999999998E-2</v>
      </c>
      <c r="M11" s="23">
        <v>4.7800000000000002E-2</v>
      </c>
      <c r="N11" s="23">
        <v>4.7480000000000001E-2</v>
      </c>
      <c r="O11" s="23">
        <v>5.2359999999999997E-2</v>
      </c>
      <c r="P11" s="23">
        <v>4.9769999999999995E-2</v>
      </c>
      <c r="Q11" s="23">
        <v>5.8359999999999995E-2</v>
      </c>
      <c r="R11" s="23">
        <v>6.2519999999999992E-2</v>
      </c>
      <c r="S11" s="23">
        <v>6.7939999999999987E-2</v>
      </c>
      <c r="T11" s="23">
        <v>0.10214999999999999</v>
      </c>
      <c r="U11" s="23">
        <v>9.8670000000000008E-2</v>
      </c>
      <c r="V11" s="23">
        <v>7.9969999999999999E-2</v>
      </c>
      <c r="W11" s="23">
        <v>8.566E-2</v>
      </c>
      <c r="X11" s="23">
        <v>8.4570000000000006E-2</v>
      </c>
      <c r="Y11" s="23">
        <v>8.3219999999999988E-2</v>
      </c>
      <c r="Z11" s="23">
        <v>8.0109999999999987E-2</v>
      </c>
      <c r="AA11" s="23">
        <v>8.0109999999999987E-2</v>
      </c>
      <c r="AB11" s="23">
        <v>7.8109999999999999E-2</v>
      </c>
      <c r="AC11" s="23">
        <v>7.6159999999999992E-2</v>
      </c>
      <c r="AD11" s="130">
        <v>6.7839999999999984E-2</v>
      </c>
      <c r="AE11" s="149">
        <f t="shared" si="0"/>
        <v>-0.10924369747899171</v>
      </c>
      <c r="AF11" s="32">
        <f>(AC11-AB11)/AB11</f>
        <v>-2.4964793240302232E-2</v>
      </c>
      <c r="AG11" s="12">
        <f>(AC11-AA11)/AA11</f>
        <v>-4.9307202596429858E-2</v>
      </c>
      <c r="AH11" s="12">
        <f>(Z11-$C11)/$C11</f>
        <v>-0.10879964400934487</v>
      </c>
      <c r="AI11" s="12">
        <f>(AA11-$C11)/$C11</f>
        <v>-0.10879964400934487</v>
      </c>
      <c r="AJ11" s="12">
        <f>(AB11-$C11)/$C11</f>
        <v>-0.13104905996217597</v>
      </c>
      <c r="AK11" s="12">
        <f>(AC11-$C11)/$C11</f>
        <v>-0.15274224051618651</v>
      </c>
      <c r="AL11" s="150">
        <f t="shared" si="1"/>
        <v>-0.24529981087996455</v>
      </c>
      <c r="AM11" s="154"/>
    </row>
    <row r="12" spans="1:39" ht="20.45" customHeight="1" x14ac:dyDescent="0.2">
      <c r="A12" s="92"/>
      <c r="B12" s="45" t="s">
        <v>13</v>
      </c>
      <c r="C12" s="23">
        <v>9.3699999999999999E-3</v>
      </c>
      <c r="D12" s="23">
        <v>9.7700000000000009E-3</v>
      </c>
      <c r="E12" s="23">
        <v>9.2899999999999996E-3</v>
      </c>
      <c r="F12" s="23">
        <v>9.130000000000001E-3</v>
      </c>
      <c r="G12" s="23">
        <v>9.6900000000000007E-3</v>
      </c>
      <c r="H12" s="23">
        <v>6.2700000000000004E-3</v>
      </c>
      <c r="I12" s="23">
        <v>6.8500000000000002E-3</v>
      </c>
      <c r="J12" s="23">
        <v>6.62E-3</v>
      </c>
      <c r="K12" s="23">
        <v>6.3E-3</v>
      </c>
      <c r="L12" s="23">
        <v>5.5799999999999999E-3</v>
      </c>
      <c r="M12" s="23">
        <v>5.8200000000000005E-3</v>
      </c>
      <c r="N12" s="23">
        <v>5.1800000000000006E-3</v>
      </c>
      <c r="O12" s="23">
        <v>5.5999999999999999E-3</v>
      </c>
      <c r="P12" s="23">
        <v>6.1499999999999992E-3</v>
      </c>
      <c r="Q12" s="23">
        <v>6.2199999999999998E-3</v>
      </c>
      <c r="R12" s="23">
        <v>6.2899999999999996E-3</v>
      </c>
      <c r="S12" s="23">
        <v>6.0699999999999999E-3</v>
      </c>
      <c r="T12" s="23">
        <v>6.2200000000000007E-3</v>
      </c>
      <c r="U12" s="23">
        <v>6.3E-3</v>
      </c>
      <c r="V12" s="23">
        <v>4.8800000000000007E-3</v>
      </c>
      <c r="W12" s="23">
        <v>5.2300000000000003E-3</v>
      </c>
      <c r="X12" s="23">
        <v>5.3400000000000001E-3</v>
      </c>
      <c r="Y12" s="23">
        <v>5.0099999999999997E-3</v>
      </c>
      <c r="Z12" s="23">
        <v>4.6299999999999996E-3</v>
      </c>
      <c r="AA12" s="23">
        <v>4.8300000000000001E-3</v>
      </c>
      <c r="AB12" s="23">
        <v>4.5299999999999993E-3</v>
      </c>
      <c r="AC12" s="23">
        <v>4.0400000000000002E-3</v>
      </c>
      <c r="AD12" s="130">
        <v>4.7699999999999999E-3</v>
      </c>
      <c r="AE12" s="149">
        <f t="shared" si="0"/>
        <v>0.18069306930693063</v>
      </c>
      <c r="AF12" s="32">
        <f>(AC12-AB12)/AB12</f>
        <v>-0.10816777041942587</v>
      </c>
      <c r="AG12" s="12">
        <f>(AC12-AA12)/AA12</f>
        <v>-0.16356107660455485</v>
      </c>
      <c r="AH12" s="12">
        <f>(Z12-$C12)/$C12</f>
        <v>-0.50586979722518677</v>
      </c>
      <c r="AI12" s="12">
        <f>(AA12-$C12)/$C12</f>
        <v>-0.4845250800426894</v>
      </c>
      <c r="AJ12" s="12">
        <f>(AB12-$C12)/$C12</f>
        <v>-0.51654215581643548</v>
      </c>
      <c r="AK12" s="12">
        <f>(AC12-$C12)/$C12</f>
        <v>-0.56883671291355387</v>
      </c>
      <c r="AL12" s="150">
        <f t="shared" si="1"/>
        <v>-0.49092849519743864</v>
      </c>
      <c r="AM12" s="154"/>
    </row>
    <row r="13" spans="1:39" s="6" customFormat="1" ht="22.15" customHeight="1" x14ac:dyDescent="0.2">
      <c r="A13" s="93"/>
      <c r="B13" s="20" t="s">
        <v>11</v>
      </c>
      <c r="C13" s="24">
        <f>C11+C12</f>
        <v>9.9260000000000001E-2</v>
      </c>
      <c r="D13" s="24">
        <f t="shared" ref="D13:AD13" si="3">D11+D12</f>
        <v>0.10476000000000001</v>
      </c>
      <c r="E13" s="24">
        <f t="shared" si="3"/>
        <v>7.1239999999999998E-2</v>
      </c>
      <c r="F13" s="24">
        <f t="shared" si="3"/>
        <v>5.2659999999999998E-2</v>
      </c>
      <c r="G13" s="24">
        <f t="shared" si="3"/>
        <v>4.6549999999999994E-2</v>
      </c>
      <c r="H13" s="24">
        <f t="shared" si="3"/>
        <v>5.1089999999999997E-2</v>
      </c>
      <c r="I13" s="24">
        <f t="shared" si="3"/>
        <v>4.2800000000000005E-2</v>
      </c>
      <c r="J13" s="24">
        <f t="shared" si="3"/>
        <v>6.3979999999999995E-2</v>
      </c>
      <c r="K13" s="24">
        <f t="shared" si="3"/>
        <v>6.5349999999999991E-2</v>
      </c>
      <c r="L13" s="24">
        <f t="shared" si="3"/>
        <v>6.633E-2</v>
      </c>
      <c r="M13" s="24">
        <f t="shared" si="3"/>
        <v>5.3620000000000001E-2</v>
      </c>
      <c r="N13" s="24">
        <f t="shared" si="3"/>
        <v>5.2659999999999998E-2</v>
      </c>
      <c r="O13" s="24">
        <f t="shared" si="3"/>
        <v>5.7959999999999998E-2</v>
      </c>
      <c r="P13" s="24">
        <f t="shared" si="3"/>
        <v>5.5919999999999997E-2</v>
      </c>
      <c r="Q13" s="24">
        <f t="shared" si="3"/>
        <v>6.4579999999999999E-2</v>
      </c>
      <c r="R13" s="24">
        <f t="shared" si="3"/>
        <v>6.8809999999999996E-2</v>
      </c>
      <c r="S13" s="24">
        <f t="shared" si="3"/>
        <v>7.4009999999999992E-2</v>
      </c>
      <c r="T13" s="24">
        <f t="shared" si="3"/>
        <v>0.10836999999999999</v>
      </c>
      <c r="U13" s="24">
        <f t="shared" si="3"/>
        <v>0.10497000000000001</v>
      </c>
      <c r="V13" s="24">
        <f t="shared" si="3"/>
        <v>8.4849999999999995E-2</v>
      </c>
      <c r="W13" s="24">
        <f t="shared" si="3"/>
        <v>9.0889999999999999E-2</v>
      </c>
      <c r="X13" s="24">
        <f t="shared" si="3"/>
        <v>8.9910000000000004E-2</v>
      </c>
      <c r="Y13" s="24">
        <f t="shared" si="3"/>
        <v>8.8229999999999989E-2</v>
      </c>
      <c r="Z13" s="24">
        <f t="shared" si="3"/>
        <v>8.4739999999999982E-2</v>
      </c>
      <c r="AA13" s="24">
        <f t="shared" si="3"/>
        <v>8.4939999999999988E-2</v>
      </c>
      <c r="AB13" s="24">
        <f t="shared" si="3"/>
        <v>8.2639999999999991E-2</v>
      </c>
      <c r="AC13" s="24">
        <f t="shared" si="3"/>
        <v>8.0199999999999994E-2</v>
      </c>
      <c r="AD13" s="24">
        <f t="shared" si="3"/>
        <v>7.260999999999998E-2</v>
      </c>
      <c r="AE13" s="137">
        <f t="shared" si="0"/>
        <v>-9.4638403990025113E-2</v>
      </c>
      <c r="AF13" s="33">
        <f>(AC13-AB13)/AB13</f>
        <v>-2.9525653436592424E-2</v>
      </c>
      <c r="AG13" s="22">
        <f>(AC13-AA13)/AA13</f>
        <v>-5.5804097009653816E-2</v>
      </c>
      <c r="AH13" s="22">
        <f>(Z13-$C13)/$C13</f>
        <v>-0.1462824904291761</v>
      </c>
      <c r="AI13" s="22">
        <f>(AA13-$C13)/$C13</f>
        <v>-0.144267580092686</v>
      </c>
      <c r="AJ13" s="22">
        <f>(AB13-$C13)/$C13</f>
        <v>-0.16743904896232129</v>
      </c>
      <c r="AK13" s="22">
        <f>(AC13-$C13)/$C13</f>
        <v>-0.19202095506749958</v>
      </c>
      <c r="AL13" s="138">
        <f t="shared" si="1"/>
        <v>-0.26848680233729622</v>
      </c>
      <c r="AM13" s="154"/>
    </row>
    <row r="14" spans="1:39" ht="12.75" customHeight="1" x14ac:dyDescent="0.2">
      <c r="A14" s="107" t="s">
        <v>0</v>
      </c>
      <c r="B14" s="107"/>
      <c r="C14" s="23">
        <v>1.6000000000000001E-4</v>
      </c>
      <c r="D14" s="23">
        <v>1.6000000000000001E-4</v>
      </c>
      <c r="E14" s="23">
        <v>4.0000000000000003E-5</v>
      </c>
      <c r="F14" s="23">
        <v>1.2999999999999999E-4</v>
      </c>
      <c r="G14" s="23">
        <v>4.0000000000000003E-5</v>
      </c>
      <c r="H14" s="23">
        <v>1.4999999999999999E-4</v>
      </c>
      <c r="I14" s="23">
        <v>5.0000000000000002E-5</v>
      </c>
      <c r="J14" s="23">
        <v>5.0000000000000002E-5</v>
      </c>
      <c r="K14" s="23">
        <v>6.0000000000000002E-5</v>
      </c>
      <c r="L14" s="23">
        <v>2.0000000000000002E-5</v>
      </c>
      <c r="M14" s="23">
        <v>6.9999999999999994E-5</v>
      </c>
      <c r="N14" s="23">
        <v>9.0000000000000006E-5</v>
      </c>
      <c r="O14" s="23">
        <v>8.0000000000000007E-5</v>
      </c>
      <c r="P14" s="23">
        <v>2.2000000000000001E-4</v>
      </c>
      <c r="Q14" s="23">
        <v>1.1E-4</v>
      </c>
      <c r="R14" s="23">
        <v>2.1000000000000001E-4</v>
      </c>
      <c r="S14" s="23">
        <v>2.0000000000000001E-4</v>
      </c>
      <c r="T14" s="23">
        <v>3.0000000000000004E-5</v>
      </c>
      <c r="U14" s="23">
        <v>3.0000000000000001E-5</v>
      </c>
      <c r="V14" s="23">
        <v>3.0000000000000001E-5</v>
      </c>
      <c r="W14" s="23">
        <v>8.0000000000000007E-5</v>
      </c>
      <c r="X14" s="23">
        <v>2.6000000000000003E-4</v>
      </c>
      <c r="Y14" s="23">
        <v>6.0000000000000002E-5</v>
      </c>
      <c r="Z14" s="23">
        <v>5.0000000000000002E-5</v>
      </c>
      <c r="AA14" s="23">
        <v>4.0000000000000003E-5</v>
      </c>
      <c r="AB14" s="23">
        <v>1.1E-4</v>
      </c>
      <c r="AC14" s="23">
        <v>1.0000000000000001E-5</v>
      </c>
      <c r="AD14" s="130">
        <v>2.0000000000000002E-5</v>
      </c>
      <c r="AE14" s="149">
        <f t="shared" si="0"/>
        <v>1</v>
      </c>
      <c r="AF14" s="32">
        <f>(AC14-AB14)/AB14</f>
        <v>-0.90909090909090906</v>
      </c>
      <c r="AG14" s="12">
        <f>(AC14-AA14)/AA14</f>
        <v>-0.75</v>
      </c>
      <c r="AH14" s="12">
        <f>(Z14-$C14)/$C14</f>
        <v>-0.6875</v>
      </c>
      <c r="AI14" s="12">
        <f>(AA14-$C14)/$C14</f>
        <v>-0.75</v>
      </c>
      <c r="AJ14" s="12">
        <f>(AB14-$C14)/$C14</f>
        <v>-0.31250000000000006</v>
      </c>
      <c r="AK14" s="12">
        <f>(AC14-$C14)/$C14</f>
        <v>-0.9375</v>
      </c>
      <c r="AL14" s="150">
        <f t="shared" si="1"/>
        <v>-0.875</v>
      </c>
      <c r="AM14" s="154"/>
    </row>
    <row r="15" spans="1:39" ht="15.75" x14ac:dyDescent="0.2">
      <c r="A15" s="106" t="s">
        <v>12</v>
      </c>
      <c r="B15" s="106"/>
      <c r="C15" s="41">
        <f t="shared" ref="C15:I15" si="4">C10+C13+C14</f>
        <v>20.659700000000001</v>
      </c>
      <c r="D15" s="41">
        <f t="shared" si="4"/>
        <v>22.011890000000001</v>
      </c>
      <c r="E15" s="41">
        <f t="shared" si="4"/>
        <v>10.552949999999999</v>
      </c>
      <c r="F15" s="41">
        <f t="shared" si="4"/>
        <v>11.332689999999998</v>
      </c>
      <c r="G15" s="41">
        <f t="shared" si="4"/>
        <v>10.160310000000001</v>
      </c>
      <c r="H15" s="41">
        <f t="shared" si="4"/>
        <v>9.4026800000000001</v>
      </c>
      <c r="I15" s="41">
        <f t="shared" si="4"/>
        <v>10.188940000000001</v>
      </c>
      <c r="J15" s="41">
        <f t="shared" ref="J15:AD15" si="5">J10+J13+J14</f>
        <v>10.1614</v>
      </c>
      <c r="K15" s="41">
        <f t="shared" si="5"/>
        <v>9.8842799999999986</v>
      </c>
      <c r="L15" s="41">
        <f t="shared" si="5"/>
        <v>9.93553</v>
      </c>
      <c r="M15" s="41">
        <f t="shared" si="5"/>
        <v>9.5492399999999993</v>
      </c>
      <c r="N15" s="41">
        <f t="shared" si="5"/>
        <v>9.7882999999999996</v>
      </c>
      <c r="O15" s="41">
        <f t="shared" si="5"/>
        <v>10.34732</v>
      </c>
      <c r="P15" s="41">
        <f t="shared" si="5"/>
        <v>10.315750000000003</v>
      </c>
      <c r="Q15" s="41">
        <f t="shared" si="5"/>
        <v>10.41133</v>
      </c>
      <c r="R15" s="41">
        <f t="shared" si="5"/>
        <v>11.0396</v>
      </c>
      <c r="S15" s="41">
        <f t="shared" si="5"/>
        <v>11.466389999999999</v>
      </c>
      <c r="T15" s="41">
        <f t="shared" si="5"/>
        <v>11.495740000000001</v>
      </c>
      <c r="U15" s="41">
        <f t="shared" si="5"/>
        <v>11.405559999999999</v>
      </c>
      <c r="V15" s="41">
        <f t="shared" si="5"/>
        <v>11.192480000000002</v>
      </c>
      <c r="W15" s="41">
        <f t="shared" si="5"/>
        <v>11.570340000000002</v>
      </c>
      <c r="X15" s="41">
        <f t="shared" si="5"/>
        <v>11.465809999999999</v>
      </c>
      <c r="Y15" s="41">
        <f t="shared" si="5"/>
        <v>11.385999999999999</v>
      </c>
      <c r="Z15" s="41">
        <f t="shared" si="5"/>
        <v>11.223409999999999</v>
      </c>
      <c r="AA15" s="41">
        <f t="shared" si="5"/>
        <v>10.31244</v>
      </c>
      <c r="AB15" s="41">
        <f t="shared" si="5"/>
        <v>9.4442399999999989</v>
      </c>
      <c r="AC15" s="41">
        <f t="shared" si="5"/>
        <v>9.5539999999999985</v>
      </c>
      <c r="AD15" s="41">
        <f t="shared" si="5"/>
        <v>9.8203099999999974</v>
      </c>
      <c r="AE15" s="137">
        <f t="shared" si="0"/>
        <v>2.7874188821435941E-2</v>
      </c>
      <c r="AF15" s="35">
        <f>(AC15-AB15)/AB15</f>
        <v>1.1621898638746967E-2</v>
      </c>
      <c r="AG15" s="21">
        <f>(AC15-AA15)/AA15</f>
        <v>-7.3546124874423704E-2</v>
      </c>
      <c r="AH15" s="68">
        <f>(Z15-$C15)/$C15</f>
        <v>-0.45674864591450992</v>
      </c>
      <c r="AI15" s="68">
        <f>(AA15-$C15)/$C15</f>
        <v>-0.50084270342744575</v>
      </c>
      <c r="AJ15" s="68">
        <f>(AB15-$C15)/$C15</f>
        <v>-0.54286654694889092</v>
      </c>
      <c r="AK15" s="68">
        <f>(AC15-$C15)/$C15</f>
        <v>-0.53755378829315048</v>
      </c>
      <c r="AL15" s="141">
        <f t="shared" si="1"/>
        <v>-0.52466347526827606</v>
      </c>
      <c r="AM15" s="155"/>
    </row>
    <row r="16" spans="1:39" x14ac:dyDescent="0.2">
      <c r="A16" s="7" t="s">
        <v>28</v>
      </c>
      <c r="B16" s="2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  <c r="AE16" s="4"/>
      <c r="AF16" s="4"/>
      <c r="AG16" s="4"/>
      <c r="AH16" s="4"/>
      <c r="AI16" s="4"/>
    </row>
    <row r="17" spans="1:30" x14ac:dyDescent="0.2">
      <c r="A17" s="7" t="s">
        <v>29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5"/>
    </row>
    <row r="19" spans="1:30" ht="15.75" x14ac:dyDescent="0.25">
      <c r="A19" s="1" t="s">
        <v>31</v>
      </c>
    </row>
    <row r="21" spans="1:30" ht="15" customHeight="1" x14ac:dyDescent="0.2">
      <c r="A21" s="75" t="s">
        <v>1</v>
      </c>
      <c r="B21" s="75" t="s">
        <v>2</v>
      </c>
      <c r="C21" s="74" t="s">
        <v>8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</row>
    <row r="22" spans="1:30" x14ac:dyDescent="0.2">
      <c r="A22" s="75"/>
      <c r="B22" s="75"/>
      <c r="C22" s="73">
        <v>1990</v>
      </c>
      <c r="D22" s="73">
        <v>1991</v>
      </c>
      <c r="E22" s="73">
        <v>1992</v>
      </c>
      <c r="F22" s="73">
        <v>1993</v>
      </c>
      <c r="G22" s="73">
        <v>1994</v>
      </c>
      <c r="H22" s="73">
        <v>1995</v>
      </c>
      <c r="I22" s="73">
        <v>1996</v>
      </c>
      <c r="J22" s="73">
        <v>1997</v>
      </c>
      <c r="K22" s="73">
        <v>1998</v>
      </c>
      <c r="L22" s="73">
        <v>1999</v>
      </c>
      <c r="M22" s="73">
        <v>2000</v>
      </c>
      <c r="N22" s="73">
        <v>2001</v>
      </c>
      <c r="O22" s="73">
        <v>2002</v>
      </c>
      <c r="P22" s="73">
        <v>2003</v>
      </c>
      <c r="Q22" s="73">
        <v>2004</v>
      </c>
      <c r="R22" s="73">
        <v>2005</v>
      </c>
      <c r="S22" s="73">
        <v>2006</v>
      </c>
      <c r="T22" s="73">
        <v>2007</v>
      </c>
      <c r="U22" s="73">
        <v>2008</v>
      </c>
      <c r="V22" s="73">
        <v>2009</v>
      </c>
      <c r="W22" s="73">
        <v>2010</v>
      </c>
      <c r="X22" s="73">
        <v>2011</v>
      </c>
      <c r="Y22" s="73">
        <v>2012</v>
      </c>
      <c r="Z22" s="73">
        <v>2013</v>
      </c>
      <c r="AA22" s="73">
        <v>2014</v>
      </c>
      <c r="AB22" s="73">
        <v>2015</v>
      </c>
      <c r="AC22" s="73">
        <v>2016</v>
      </c>
      <c r="AD22" s="114">
        <v>2017</v>
      </c>
    </row>
    <row r="23" spans="1:30" x14ac:dyDescent="0.2">
      <c r="A23" s="96" t="s">
        <v>3</v>
      </c>
      <c r="B23" s="9" t="s">
        <v>9</v>
      </c>
      <c r="C23" s="12">
        <f t="shared" ref="C23:C33" si="6">C5/C$15</f>
        <v>4.135345624573445E-2</v>
      </c>
      <c r="D23" s="12">
        <f t="shared" ref="D23:AB33" si="7">D5/D$15</f>
        <v>3.6300381293927958E-2</v>
      </c>
      <c r="E23" s="12">
        <f t="shared" si="7"/>
        <v>5.6424033090273336E-2</v>
      </c>
      <c r="F23" s="12">
        <f t="shared" si="7"/>
        <v>4.8163322212113814E-2</v>
      </c>
      <c r="G23" s="12">
        <f t="shared" si="7"/>
        <v>3.9952521133705565E-2</v>
      </c>
      <c r="H23" s="12">
        <f t="shared" si="7"/>
        <v>3.0466845622737347E-2</v>
      </c>
      <c r="I23" s="12">
        <f t="shared" si="7"/>
        <v>2.7122546604455417E-2</v>
      </c>
      <c r="J23" s="12">
        <f t="shared" si="7"/>
        <v>2.3437715275454171E-2</v>
      </c>
      <c r="K23" s="12">
        <f t="shared" si="7"/>
        <v>3.2247164183936521E-2</v>
      </c>
      <c r="L23" s="12">
        <f t="shared" si="7"/>
        <v>2.6188839447920744E-2</v>
      </c>
      <c r="M23" s="12">
        <f t="shared" si="7"/>
        <v>1.8979520883337316E-2</v>
      </c>
      <c r="N23" s="12">
        <f t="shared" si="7"/>
        <v>2.2727133414382476E-2</v>
      </c>
      <c r="O23" s="12">
        <f t="shared" si="7"/>
        <v>2.3532663530266774E-2</v>
      </c>
      <c r="P23" s="12">
        <f t="shared" si="7"/>
        <v>2.5878874536509697E-2</v>
      </c>
      <c r="Q23" s="12">
        <f t="shared" si="7"/>
        <v>2.8556390009729787E-2</v>
      </c>
      <c r="R23" s="12">
        <f t="shared" si="7"/>
        <v>6.9731693177289028E-2</v>
      </c>
      <c r="S23" s="12">
        <f t="shared" si="7"/>
        <v>3.8335517979067521E-2</v>
      </c>
      <c r="T23" s="12">
        <f t="shared" si="7"/>
        <v>5.5762395461275212E-2</v>
      </c>
      <c r="U23" s="12">
        <f t="shared" si="7"/>
        <v>2.6834280824440011E-2</v>
      </c>
      <c r="V23" s="12">
        <f t="shared" si="7"/>
        <v>1.5146777121781764E-2</v>
      </c>
      <c r="W23" s="12">
        <f t="shared" si="7"/>
        <v>1.2636620877173876E-2</v>
      </c>
      <c r="X23" s="12">
        <f t="shared" si="7"/>
        <v>1.1197638893370814E-2</v>
      </c>
      <c r="Y23" s="12">
        <f t="shared" si="7"/>
        <v>1.1767960653434042E-2</v>
      </c>
      <c r="Z23" s="12">
        <f t="shared" si="7"/>
        <v>1.9290037519791223E-2</v>
      </c>
      <c r="AA23" s="12">
        <f t="shared" si="7"/>
        <v>1.2002009223811241E-2</v>
      </c>
      <c r="AB23" s="12">
        <f t="shared" si="7"/>
        <v>1.2023201443419482E-2</v>
      </c>
      <c r="AC23" s="12">
        <f t="shared" ref="AC23:AD32" si="8">AC5/AC$15</f>
        <v>1.1304165794431654E-2</v>
      </c>
      <c r="AD23" s="12">
        <f t="shared" si="8"/>
        <v>1.6927164213757003E-2</v>
      </c>
    </row>
    <row r="24" spans="1:30" ht="22.5" x14ac:dyDescent="0.2">
      <c r="A24" s="97"/>
      <c r="B24" s="9" t="s">
        <v>10</v>
      </c>
      <c r="C24" s="12">
        <f t="shared" si="6"/>
        <v>1.7909262961224025E-5</v>
      </c>
      <c r="D24" s="12">
        <f t="shared" ref="D24:R24" si="9">D6/D$15</f>
        <v>1.7263397191245277E-5</v>
      </c>
      <c r="E24" s="12">
        <f t="shared" si="9"/>
        <v>1.9899648913337033E-5</v>
      </c>
      <c r="F24" s="12">
        <f t="shared" si="9"/>
        <v>2.647209091574905E-5</v>
      </c>
      <c r="G24" s="12">
        <f t="shared" si="9"/>
        <v>2.1652882638423432E-5</v>
      </c>
      <c r="H24" s="12">
        <f t="shared" si="9"/>
        <v>2.3397584518456437E-5</v>
      </c>
      <c r="I24" s="12">
        <f t="shared" si="9"/>
        <v>2.9443690904058715E-5</v>
      </c>
      <c r="J24" s="12">
        <f t="shared" si="9"/>
        <v>3.7396421752908062E-5</v>
      </c>
      <c r="K24" s="12">
        <f t="shared" si="9"/>
        <v>4.5526836552586539E-5</v>
      </c>
      <c r="L24" s="12">
        <f t="shared" si="9"/>
        <v>3.1201153838798737E-5</v>
      </c>
      <c r="M24" s="12">
        <f t="shared" si="9"/>
        <v>3.9793742748113986E-5</v>
      </c>
      <c r="N24" s="12">
        <f t="shared" si="9"/>
        <v>4.9038137368082303E-5</v>
      </c>
      <c r="O24" s="12">
        <f t="shared" si="9"/>
        <v>4.2523088103972813E-5</v>
      </c>
      <c r="P24" s="12">
        <f t="shared" si="9"/>
        <v>4.2653224438358807E-5</v>
      </c>
      <c r="Q24" s="12">
        <f t="shared" si="9"/>
        <v>4.9945588123707534E-5</v>
      </c>
      <c r="R24" s="12">
        <f t="shared" si="9"/>
        <v>5.2538135439689843E-5</v>
      </c>
      <c r="S24" s="12">
        <f t="shared" si="7"/>
        <v>4.3605703277143031E-5</v>
      </c>
      <c r="T24" s="12">
        <f t="shared" si="7"/>
        <v>3.5665385612409461E-5</v>
      </c>
      <c r="U24" s="12">
        <f t="shared" si="7"/>
        <v>4.6468564454529195E-5</v>
      </c>
      <c r="V24" s="12">
        <f t="shared" si="7"/>
        <v>4.3779394736465908E-5</v>
      </c>
      <c r="W24" s="12">
        <f t="shared" si="7"/>
        <v>4.0621105343490336E-5</v>
      </c>
      <c r="X24" s="12">
        <f t="shared" si="7"/>
        <v>4.0991434534498655E-5</v>
      </c>
      <c r="Y24" s="12">
        <f t="shared" si="7"/>
        <v>3.6009134024240294E-5</v>
      </c>
      <c r="Z24" s="12">
        <f t="shared" si="7"/>
        <v>3.8312776598199663E-5</v>
      </c>
      <c r="AA24" s="12">
        <f t="shared" si="7"/>
        <v>3.8788104464122942E-5</v>
      </c>
      <c r="AB24" s="12">
        <f t="shared" si="7"/>
        <v>4.4471550913572724E-5</v>
      </c>
      <c r="AC24" s="12">
        <f t="shared" si="8"/>
        <v>4.9194054846137747E-5</v>
      </c>
      <c r="AD24" s="12">
        <f t="shared" si="8"/>
        <v>4.4805102893900515E-5</v>
      </c>
    </row>
    <row r="25" spans="1:30" ht="22.5" x14ac:dyDescent="0.2">
      <c r="A25" s="97"/>
      <c r="B25" s="9" t="s">
        <v>16</v>
      </c>
      <c r="C25" s="12">
        <f t="shared" si="6"/>
        <v>3.2721675532558551E-2</v>
      </c>
      <c r="D25" s="12">
        <f t="shared" si="7"/>
        <v>4.3154858578704498E-2</v>
      </c>
      <c r="E25" s="12">
        <f t="shared" si="7"/>
        <v>8.2751268602618236E-2</v>
      </c>
      <c r="F25" s="12">
        <f t="shared" si="7"/>
        <v>5.5285197071480836E-2</v>
      </c>
      <c r="G25" s="12">
        <f t="shared" si="7"/>
        <v>5.0277009264481101E-2</v>
      </c>
      <c r="H25" s="12">
        <f t="shared" si="7"/>
        <v>3.3163949001773961E-2</v>
      </c>
      <c r="I25" s="12">
        <f t="shared" si="7"/>
        <v>3.0382944643898187E-2</v>
      </c>
      <c r="J25" s="12">
        <f t="shared" si="7"/>
        <v>2.6911646033026947E-2</v>
      </c>
      <c r="K25" s="12">
        <f t="shared" si="7"/>
        <v>2.9961716988996676E-2</v>
      </c>
      <c r="L25" s="12">
        <f t="shared" si="7"/>
        <v>2.6163677227083005E-2</v>
      </c>
      <c r="M25" s="12">
        <f t="shared" si="7"/>
        <v>2.2001750924680919E-2</v>
      </c>
      <c r="N25" s="12">
        <f t="shared" si="7"/>
        <v>2.0315070032589932E-2</v>
      </c>
      <c r="O25" s="12">
        <f t="shared" si="7"/>
        <v>6.0492958563183506E-2</v>
      </c>
      <c r="P25" s="12">
        <f t="shared" si="7"/>
        <v>2.7109032304970547E-2</v>
      </c>
      <c r="Q25" s="12">
        <f t="shared" si="7"/>
        <v>2.6695916852121682E-2</v>
      </c>
      <c r="R25" s="12">
        <f t="shared" si="7"/>
        <v>2.5025363237798474E-2</v>
      </c>
      <c r="S25" s="12">
        <f t="shared" si="7"/>
        <v>2.1242954408492998E-2</v>
      </c>
      <c r="T25" s="12">
        <f t="shared" si="7"/>
        <v>1.9315850915208588E-2</v>
      </c>
      <c r="U25" s="12">
        <f t="shared" si="7"/>
        <v>1.6786549717856904E-2</v>
      </c>
      <c r="V25" s="12">
        <f t="shared" si="7"/>
        <v>1.3654703872600172E-2</v>
      </c>
      <c r="W25" s="12">
        <f t="shared" si="7"/>
        <v>1.5331442291237765E-2</v>
      </c>
      <c r="X25" s="12">
        <f t="shared" si="7"/>
        <v>1.6961732315466594E-2</v>
      </c>
      <c r="Y25" s="12">
        <f t="shared" si="7"/>
        <v>1.7316002107851749E-2</v>
      </c>
      <c r="Z25" s="12">
        <f t="shared" si="7"/>
        <v>1.59612809297709E-2</v>
      </c>
      <c r="AA25" s="12">
        <f t="shared" si="7"/>
        <v>1.7969559095616556E-2</v>
      </c>
      <c r="AB25" s="12">
        <f t="shared" si="7"/>
        <v>1.8215335484909324E-2</v>
      </c>
      <c r="AC25" s="12">
        <f t="shared" si="8"/>
        <v>1.9117647058823534E-2</v>
      </c>
      <c r="AD25" s="12">
        <f t="shared" si="8"/>
        <v>2.884532158353454E-2</v>
      </c>
    </row>
    <row r="26" spans="1:30" x14ac:dyDescent="0.2">
      <c r="A26" s="97"/>
      <c r="B26" s="8" t="s">
        <v>17</v>
      </c>
      <c r="C26" s="12">
        <f t="shared" si="6"/>
        <v>0.74520007550932488</v>
      </c>
      <c r="D26" s="12">
        <f t="shared" si="7"/>
        <v>0.73001636842633688</v>
      </c>
      <c r="E26" s="12">
        <f t="shared" si="7"/>
        <v>0.65293306610947655</v>
      </c>
      <c r="F26" s="12">
        <f t="shared" si="7"/>
        <v>0.73550763322741564</v>
      </c>
      <c r="G26" s="12">
        <f t="shared" si="7"/>
        <v>0.7328132704612359</v>
      </c>
      <c r="H26" s="12">
        <f t="shared" si="7"/>
        <v>0.75820936158627117</v>
      </c>
      <c r="I26" s="12">
        <f t="shared" si="7"/>
        <v>0.80095181638129187</v>
      </c>
      <c r="J26" s="12">
        <f t="shared" si="7"/>
        <v>0.82848032751392509</v>
      </c>
      <c r="K26" s="12">
        <f t="shared" si="7"/>
        <v>0.81407649317906827</v>
      </c>
      <c r="L26" s="12">
        <f t="shared" si="7"/>
        <v>0.84542243846075649</v>
      </c>
      <c r="M26" s="12">
        <f t="shared" si="7"/>
        <v>0.87555763600035197</v>
      </c>
      <c r="N26" s="12">
        <f t="shared" si="7"/>
        <v>0.87195529356476609</v>
      </c>
      <c r="O26" s="12">
        <f t="shared" si="7"/>
        <v>0.83082382684598521</v>
      </c>
      <c r="P26" s="12">
        <f t="shared" si="7"/>
        <v>0.85915032838135841</v>
      </c>
      <c r="Q26" s="12">
        <f t="shared" si="7"/>
        <v>0.85517700428283416</v>
      </c>
      <c r="R26" s="12">
        <f t="shared" si="7"/>
        <v>0.82609786586470524</v>
      </c>
      <c r="S26" s="12">
        <f t="shared" si="7"/>
        <v>0.8485739626857276</v>
      </c>
      <c r="T26" s="12">
        <f t="shared" si="7"/>
        <v>0.82946378397562903</v>
      </c>
      <c r="U26" s="12">
        <f t="shared" si="7"/>
        <v>0.86940141474859634</v>
      </c>
      <c r="V26" s="12">
        <f t="shared" si="7"/>
        <v>0.88917558932426044</v>
      </c>
      <c r="W26" s="12">
        <f t="shared" si="7"/>
        <v>0.8866489662360828</v>
      </c>
      <c r="X26" s="12">
        <f t="shared" si="7"/>
        <v>0.88093383720818674</v>
      </c>
      <c r="Y26" s="12">
        <f t="shared" si="7"/>
        <v>0.88800808009836651</v>
      </c>
      <c r="Z26" s="12">
        <f t="shared" si="7"/>
        <v>0.8819788281814529</v>
      </c>
      <c r="AA26" s="12">
        <f t="shared" si="7"/>
        <v>0.88330889682752078</v>
      </c>
      <c r="AB26" s="12">
        <f t="shared" si="7"/>
        <v>0.88711849762394857</v>
      </c>
      <c r="AC26" s="12">
        <f t="shared" si="8"/>
        <v>0.88194159514339554</v>
      </c>
      <c r="AD26" s="12">
        <f t="shared" si="8"/>
        <v>0.86294933662990292</v>
      </c>
    </row>
    <row r="27" spans="1:30" ht="22.5" x14ac:dyDescent="0.2">
      <c r="A27" s="97"/>
      <c r="B27" s="9" t="s">
        <v>18</v>
      </c>
      <c r="C27" s="12">
        <f t="shared" si="6"/>
        <v>0.17589461608832654</v>
      </c>
      <c r="D27" s="12">
        <f t="shared" si="7"/>
        <v>0.18574461347935137</v>
      </c>
      <c r="E27" s="12">
        <f t="shared" si="7"/>
        <v>0.20111722314613448</v>
      </c>
      <c r="F27" s="12">
        <f t="shared" si="7"/>
        <v>0.15635916979993278</v>
      </c>
      <c r="G27" s="12">
        <f t="shared" si="7"/>
        <v>0.1723500562482837</v>
      </c>
      <c r="H27" s="12">
        <f t="shared" si="7"/>
        <v>0.17268693606503677</v>
      </c>
      <c r="I27" s="12">
        <f t="shared" si="7"/>
        <v>0.1373077081619874</v>
      </c>
      <c r="J27" s="12">
        <f t="shared" si="7"/>
        <v>0.11483161769047572</v>
      </c>
      <c r="K27" s="12">
        <f t="shared" si="7"/>
        <v>0.11705152019165786</v>
      </c>
      <c r="L27" s="12">
        <f t="shared" si="7"/>
        <v>9.5515790300064518E-2</v>
      </c>
      <c r="M27" s="12">
        <f t="shared" si="7"/>
        <v>7.7798861480075907E-2</v>
      </c>
      <c r="N27" s="12">
        <f t="shared" si="7"/>
        <v>7.9564377879713544E-2</v>
      </c>
      <c r="O27" s="12">
        <f t="shared" si="7"/>
        <v>7.949884607801827E-2</v>
      </c>
      <c r="P27" s="12">
        <f t="shared" si="7"/>
        <v>8.2376947870973979E-2</v>
      </c>
      <c r="Q27" s="12">
        <f t="shared" si="7"/>
        <v>8.3307320006185556E-2</v>
      </c>
      <c r="R27" s="12">
        <f t="shared" si="7"/>
        <v>7.2840501467444474E-2</v>
      </c>
      <c r="S27" s="12">
        <f t="shared" si="7"/>
        <v>8.5332000743041203E-2</v>
      </c>
      <c r="T27" s="12">
        <f t="shared" si="7"/>
        <v>8.5992724261335057E-2</v>
      </c>
      <c r="U27" s="12">
        <f t="shared" si="7"/>
        <v>7.7725249790453088E-2</v>
      </c>
      <c r="V27" s="12">
        <f t="shared" si="7"/>
        <v>7.439548696982258E-2</v>
      </c>
      <c r="W27" s="12">
        <f t="shared" si="7"/>
        <v>7.7480004909103783E-2</v>
      </c>
      <c r="X27" s="12">
        <f t="shared" si="7"/>
        <v>8.3001549825088672E-2</v>
      </c>
      <c r="Y27" s="12">
        <f t="shared" si="7"/>
        <v>7.5117688389249954E-2</v>
      </c>
      <c r="Z27" s="12">
        <f t="shared" si="7"/>
        <v>7.5176795644104594E-2</v>
      </c>
      <c r="AA27" s="12">
        <f t="shared" si="7"/>
        <v>7.8440213955184218E-2</v>
      </c>
      <c r="AB27" s="12">
        <f t="shared" si="7"/>
        <v>7.3836539520384922E-2</v>
      </c>
      <c r="AC27" s="12">
        <f t="shared" si="8"/>
        <v>7.9191961482101739E-2</v>
      </c>
      <c r="AD27" s="12">
        <f t="shared" si="8"/>
        <v>8.383747559903916E-2</v>
      </c>
    </row>
    <row r="28" spans="1:30" x14ac:dyDescent="0.2">
      <c r="A28" s="98"/>
      <c r="B28" s="10" t="s">
        <v>11</v>
      </c>
      <c r="C28" s="12">
        <f t="shared" si="6"/>
        <v>0.99518773263890559</v>
      </c>
      <c r="D28" s="12">
        <f t="shared" si="7"/>
        <v>0.99523348517551191</v>
      </c>
      <c r="E28" s="12">
        <f t="shared" si="7"/>
        <v>0.99324549059741596</v>
      </c>
      <c r="F28" s="12">
        <f t="shared" si="7"/>
        <v>0.99534179440185866</v>
      </c>
      <c r="G28" s="12">
        <f t="shared" si="7"/>
        <v>0.99541450999034475</v>
      </c>
      <c r="H28" s="12">
        <f t="shared" si="7"/>
        <v>0.99455048986033767</v>
      </c>
      <c r="I28" s="12">
        <f t="shared" si="7"/>
        <v>0.99579445948253698</v>
      </c>
      <c r="J28" s="12">
        <f t="shared" si="7"/>
        <v>0.99369870293463491</v>
      </c>
      <c r="K28" s="12">
        <f t="shared" si="7"/>
        <v>0.99338242138021182</v>
      </c>
      <c r="L28" s="12">
        <f t="shared" si="7"/>
        <v>0.99332194658966355</v>
      </c>
      <c r="M28" s="12">
        <f t="shared" si="7"/>
        <v>0.99437756303119418</v>
      </c>
      <c r="N28" s="12">
        <f t="shared" si="7"/>
        <v>0.99461091302882021</v>
      </c>
      <c r="O28" s="12">
        <f t="shared" si="7"/>
        <v>0.99439081810555774</v>
      </c>
      <c r="P28" s="12">
        <f t="shared" si="7"/>
        <v>0.99455783631825112</v>
      </c>
      <c r="Q28" s="12">
        <f t="shared" si="7"/>
        <v>0.99378657673899506</v>
      </c>
      <c r="R28" s="12">
        <f t="shared" si="7"/>
        <v>0.99374796188267711</v>
      </c>
      <c r="S28" s="12">
        <f t="shared" si="7"/>
        <v>0.9935280415196065</v>
      </c>
      <c r="T28" s="12">
        <f t="shared" si="7"/>
        <v>0.99057041999906037</v>
      </c>
      <c r="U28" s="12">
        <f t="shared" si="7"/>
        <v>0.99079396364580075</v>
      </c>
      <c r="V28" s="12">
        <f t="shared" si="7"/>
        <v>0.99241633668320162</v>
      </c>
      <c r="W28" s="12">
        <f t="shared" si="7"/>
        <v>0.99213765541894183</v>
      </c>
      <c r="X28" s="12">
        <f t="shared" si="7"/>
        <v>0.9921357496766473</v>
      </c>
      <c r="Y28" s="12">
        <f t="shared" si="7"/>
        <v>0.99224574038292646</v>
      </c>
      <c r="Z28" s="12">
        <f t="shared" si="7"/>
        <v>0.99244525505171777</v>
      </c>
      <c r="AA28" s="12">
        <f t="shared" si="7"/>
        <v>0.99175946720659713</v>
      </c>
      <c r="AB28" s="12">
        <f t="shared" si="7"/>
        <v>0.99123804562357598</v>
      </c>
      <c r="AC28" s="12">
        <f t="shared" si="8"/>
        <v>0.9916045635335986</v>
      </c>
      <c r="AD28" s="12">
        <f t="shared" si="8"/>
        <v>0.9926041031291275</v>
      </c>
    </row>
    <row r="29" spans="1:30" x14ac:dyDescent="0.2">
      <c r="A29" s="91" t="s">
        <v>14</v>
      </c>
      <c r="B29" s="8" t="s">
        <v>6</v>
      </c>
      <c r="C29" s="12">
        <f t="shared" si="6"/>
        <v>4.3509828313092634E-3</v>
      </c>
      <c r="D29" s="12">
        <f t="shared" si="7"/>
        <v>4.3153949978852338E-3</v>
      </c>
      <c r="E29" s="12">
        <f t="shared" si="7"/>
        <v>5.8703964294344246E-3</v>
      </c>
      <c r="F29" s="12">
        <f t="shared" si="7"/>
        <v>3.8411003918751865E-3</v>
      </c>
      <c r="G29" s="12">
        <f t="shared" si="7"/>
        <v>3.6278420638740346E-3</v>
      </c>
      <c r="H29" s="12">
        <f t="shared" si="7"/>
        <v>4.7667260823509887E-3</v>
      </c>
      <c r="I29" s="12">
        <f t="shared" si="7"/>
        <v>3.5283356266697027E-3</v>
      </c>
      <c r="J29" s="12">
        <f t="shared" si="7"/>
        <v>5.6448914519652803E-3</v>
      </c>
      <c r="K29" s="12">
        <f t="shared" si="7"/>
        <v>5.9741326631782997E-3</v>
      </c>
      <c r="L29" s="12">
        <f t="shared" si="7"/>
        <v>6.1144196635710421E-3</v>
      </c>
      <c r="M29" s="12">
        <f t="shared" si="7"/>
        <v>5.0056339562101282E-3</v>
      </c>
      <c r="N29" s="12">
        <f t="shared" si="7"/>
        <v>4.8506890879928084E-3</v>
      </c>
      <c r="O29" s="12">
        <f t="shared" si="7"/>
        <v>5.0602474843727645E-3</v>
      </c>
      <c r="P29" s="12">
        <f t="shared" si="7"/>
        <v>4.8246613188570858E-3</v>
      </c>
      <c r="Q29" s="12">
        <f t="shared" si="7"/>
        <v>5.605431774806869E-3</v>
      </c>
      <c r="R29" s="12">
        <f t="shared" si="7"/>
        <v>5.6632486684300145E-3</v>
      </c>
      <c r="S29" s="12">
        <f t="shared" si="7"/>
        <v>5.9251429612981934E-3</v>
      </c>
      <c r="T29" s="12">
        <f t="shared" si="7"/>
        <v>8.885900342213723E-3</v>
      </c>
      <c r="U29" s="12">
        <f t="shared" si="7"/>
        <v>8.6510438768460304E-3</v>
      </c>
      <c r="V29" s="12">
        <f t="shared" si="7"/>
        <v>7.1449759123983232E-3</v>
      </c>
      <c r="W29" s="12">
        <f t="shared" si="7"/>
        <v>7.4034125185603872E-3</v>
      </c>
      <c r="X29" s="12">
        <f t="shared" si="7"/>
        <v>7.375841741665003E-3</v>
      </c>
      <c r="Y29" s="12">
        <f t="shared" si="7"/>
        <v>7.3089759353592125E-3</v>
      </c>
      <c r="Z29" s="12">
        <f t="shared" si="7"/>
        <v>7.1377593797250557E-3</v>
      </c>
      <c r="AA29" s="12">
        <f t="shared" si="7"/>
        <v>7.7682876215522207E-3</v>
      </c>
      <c r="AB29" s="12">
        <f t="shared" si="7"/>
        <v>8.2706496234742025E-3</v>
      </c>
      <c r="AC29" s="12">
        <f t="shared" si="8"/>
        <v>7.9715302491103202E-3</v>
      </c>
      <c r="AD29" s="12">
        <f t="shared" si="8"/>
        <v>6.908132228005022E-3</v>
      </c>
    </row>
    <row r="30" spans="1:30" x14ac:dyDescent="0.2">
      <c r="A30" s="92"/>
      <c r="B30" s="8" t="s">
        <v>13</v>
      </c>
      <c r="C30" s="12">
        <f t="shared" si="6"/>
        <v>4.5353998363964623E-4</v>
      </c>
      <c r="D30" s="12">
        <f t="shared" si="7"/>
        <v>4.4385102778543779E-4</v>
      </c>
      <c r="E30" s="12">
        <f t="shared" si="7"/>
        <v>8.8032256383286192E-4</v>
      </c>
      <c r="F30" s="12">
        <f t="shared" si="7"/>
        <v>8.0563396686929604E-4</v>
      </c>
      <c r="G30" s="12">
        <f t="shared" si="7"/>
        <v>9.537110580287412E-4</v>
      </c>
      <c r="H30" s="12">
        <f t="shared" si="7"/>
        <v>6.6683115877600862E-4</v>
      </c>
      <c r="I30" s="12">
        <f t="shared" si="7"/>
        <v>6.7229760897600729E-4</v>
      </c>
      <c r="J30" s="12">
        <f t="shared" si="7"/>
        <v>6.5148503159013517E-4</v>
      </c>
      <c r="K30" s="12">
        <f t="shared" si="7"/>
        <v>6.3737571173621155E-4</v>
      </c>
      <c r="L30" s="12">
        <f t="shared" si="7"/>
        <v>5.6162076909837719E-4</v>
      </c>
      <c r="M30" s="12">
        <f t="shared" si="7"/>
        <v>6.0947258630006168E-4</v>
      </c>
      <c r="N30" s="12">
        <f t="shared" si="7"/>
        <v>5.2920323243055495E-4</v>
      </c>
      <c r="O30" s="12">
        <f t="shared" si="7"/>
        <v>5.4120293950510854E-4</v>
      </c>
      <c r="P30" s="12">
        <f t="shared" si="7"/>
        <v>5.9617575067251504E-4</v>
      </c>
      <c r="Q30" s="12">
        <f t="shared" si="7"/>
        <v>5.9742607332588635E-4</v>
      </c>
      <c r="R30" s="12">
        <f t="shared" si="7"/>
        <v>5.6976702054422257E-4</v>
      </c>
      <c r="S30" s="12">
        <f t="shared" si="7"/>
        <v>5.2937323778451634E-4</v>
      </c>
      <c r="T30" s="12">
        <f t="shared" si="7"/>
        <v>5.4106999636387046E-4</v>
      </c>
      <c r="U30" s="12">
        <f t="shared" si="7"/>
        <v>5.5236218125195087E-4</v>
      </c>
      <c r="V30" s="12">
        <f t="shared" si="7"/>
        <v>4.3600703329378296E-4</v>
      </c>
      <c r="W30" s="12">
        <f t="shared" si="7"/>
        <v>4.520178318009669E-4</v>
      </c>
      <c r="X30" s="12">
        <f t="shared" si="7"/>
        <v>4.6573246896643156E-4</v>
      </c>
      <c r="Y30" s="12">
        <f t="shared" si="7"/>
        <v>4.4001405234498508E-4</v>
      </c>
      <c r="Z30" s="12">
        <f t="shared" si="7"/>
        <v>4.1253059453410325E-4</v>
      </c>
      <c r="AA30" s="12">
        <f t="shared" si="7"/>
        <v>4.6836636140428455E-4</v>
      </c>
      <c r="AB30" s="12">
        <f t="shared" si="7"/>
        <v>4.7965744199639145E-4</v>
      </c>
      <c r="AC30" s="12">
        <f t="shared" si="8"/>
        <v>4.2285953527318411E-4</v>
      </c>
      <c r="AD30" s="12">
        <f t="shared" si="8"/>
        <v>4.8572804728160327E-4</v>
      </c>
    </row>
    <row r="31" spans="1:30" x14ac:dyDescent="0.2">
      <c r="A31" s="93"/>
      <c r="B31" s="10" t="s">
        <v>11</v>
      </c>
      <c r="C31" s="12">
        <f t="shared" si="6"/>
        <v>4.8045228149489099E-3</v>
      </c>
      <c r="D31" s="12">
        <f t="shared" si="7"/>
        <v>4.7592460256706713E-3</v>
      </c>
      <c r="E31" s="12">
        <f t="shared" si="7"/>
        <v>6.7507189932672854E-3</v>
      </c>
      <c r="F31" s="12">
        <f t="shared" si="7"/>
        <v>4.6467343587444825E-3</v>
      </c>
      <c r="G31" s="12">
        <f t="shared" si="7"/>
        <v>4.5815531219027756E-3</v>
      </c>
      <c r="H31" s="12">
        <f t="shared" si="7"/>
        <v>5.4335572411269972E-3</v>
      </c>
      <c r="I31" s="12">
        <f t="shared" si="7"/>
        <v>4.20063323564571E-3</v>
      </c>
      <c r="J31" s="12">
        <f t="shared" si="7"/>
        <v>6.2963764835554147E-3</v>
      </c>
      <c r="K31" s="12">
        <f t="shared" si="7"/>
        <v>6.6115083749145103E-3</v>
      </c>
      <c r="L31" s="12">
        <f t="shared" si="7"/>
        <v>6.6760404326694197E-3</v>
      </c>
      <c r="M31" s="12">
        <f t="shared" si="7"/>
        <v>5.6151065425101895E-3</v>
      </c>
      <c r="N31" s="12">
        <f t="shared" si="7"/>
        <v>5.379892320423363E-3</v>
      </c>
      <c r="O31" s="12">
        <f t="shared" si="7"/>
        <v>5.6014504238778738E-3</v>
      </c>
      <c r="P31" s="12">
        <f t="shared" si="7"/>
        <v>5.4208370695296012E-3</v>
      </c>
      <c r="Q31" s="12">
        <f t="shared" si="7"/>
        <v>6.2028578481327559E-3</v>
      </c>
      <c r="R31" s="12">
        <f t="shared" si="7"/>
        <v>6.2330156889742376E-3</v>
      </c>
      <c r="S31" s="12">
        <f t="shared" si="7"/>
        <v>6.4545161990827108E-3</v>
      </c>
      <c r="T31" s="12">
        <f t="shared" si="7"/>
        <v>9.4269703385775928E-3</v>
      </c>
      <c r="U31" s="12">
        <f t="shared" si="7"/>
        <v>9.2034060580979821E-3</v>
      </c>
      <c r="V31" s="12">
        <f t="shared" si="7"/>
        <v>7.5809829456921062E-3</v>
      </c>
      <c r="W31" s="12">
        <f t="shared" si="7"/>
        <v>7.8554303503613546E-3</v>
      </c>
      <c r="X31" s="12">
        <f t="shared" si="7"/>
        <v>7.8415742106314346E-3</v>
      </c>
      <c r="Y31" s="12">
        <f t="shared" si="7"/>
        <v>7.7489899877041975E-3</v>
      </c>
      <c r="Z31" s="12">
        <f t="shared" si="7"/>
        <v>7.5502899742591585E-3</v>
      </c>
      <c r="AA31" s="12">
        <f t="shared" si="7"/>
        <v>8.2366539829565062E-3</v>
      </c>
      <c r="AB31" s="12">
        <f t="shared" si="7"/>
        <v>8.7503070654705931E-3</v>
      </c>
      <c r="AC31" s="12">
        <f t="shared" si="8"/>
        <v>8.3943897843835047E-3</v>
      </c>
      <c r="AD31" s="12">
        <f t="shared" si="8"/>
        <v>7.3938602752866255E-3</v>
      </c>
    </row>
    <row r="32" spans="1:30" ht="15" customHeight="1" x14ac:dyDescent="0.2">
      <c r="A32" s="94" t="s">
        <v>0</v>
      </c>
      <c r="B32" s="94"/>
      <c r="C32" s="12">
        <f t="shared" si="6"/>
        <v>7.7445461453941737E-6</v>
      </c>
      <c r="D32" s="12">
        <f t="shared" si="7"/>
        <v>7.2687988173664324E-6</v>
      </c>
      <c r="E32" s="12">
        <f t="shared" si="7"/>
        <v>3.7904093168261016E-6</v>
      </c>
      <c r="F32" s="12">
        <f t="shared" si="7"/>
        <v>1.1471239396824586E-5</v>
      </c>
      <c r="G32" s="12">
        <f t="shared" si="7"/>
        <v>3.936887752440624E-6</v>
      </c>
      <c r="H32" s="12">
        <f t="shared" si="7"/>
        <v>1.5952898535311208E-5</v>
      </c>
      <c r="I32" s="12">
        <f t="shared" si="7"/>
        <v>4.9072818173431187E-6</v>
      </c>
      <c r="J32" s="12">
        <f t="shared" si="7"/>
        <v>4.9205818095931665E-6</v>
      </c>
      <c r="K32" s="12">
        <f t="shared" si="7"/>
        <v>6.0702448736782053E-6</v>
      </c>
      <c r="L32" s="12">
        <f t="shared" si="7"/>
        <v>2.0129776670192734E-6</v>
      </c>
      <c r="M32" s="12">
        <f t="shared" si="7"/>
        <v>7.3304262957052078E-6</v>
      </c>
      <c r="N32" s="12">
        <f t="shared" si="7"/>
        <v>9.1946507565154322E-6</v>
      </c>
      <c r="O32" s="12">
        <f t="shared" si="7"/>
        <v>7.7314705643586947E-6</v>
      </c>
      <c r="P32" s="12">
        <f t="shared" si="7"/>
        <v>2.1326612219179404E-5</v>
      </c>
      <c r="Q32" s="12">
        <f t="shared" si="7"/>
        <v>1.0565412872322749E-5</v>
      </c>
      <c r="R32" s="12">
        <f t="shared" si="7"/>
        <v>1.9022428348853219E-5</v>
      </c>
      <c r="S32" s="12">
        <f t="shared" si="7"/>
        <v>1.7442281310857211E-5</v>
      </c>
      <c r="T32" s="12">
        <f t="shared" si="7"/>
        <v>2.6096623618836196E-6</v>
      </c>
      <c r="U32" s="12">
        <f t="shared" si="7"/>
        <v>2.6302961011997657E-6</v>
      </c>
      <c r="V32" s="12">
        <f t="shared" si="7"/>
        <v>2.6803711063142393E-6</v>
      </c>
      <c r="W32" s="12">
        <f t="shared" si="7"/>
        <v>6.9142306967643127E-6</v>
      </c>
      <c r="X32" s="12">
        <f t="shared" si="7"/>
        <v>2.2676112721212025E-5</v>
      </c>
      <c r="Y32" s="12">
        <f t="shared" si="7"/>
        <v>5.2696293694010189E-6</v>
      </c>
      <c r="Z32" s="12">
        <f t="shared" si="7"/>
        <v>4.4549740230464716E-6</v>
      </c>
      <c r="AA32" s="12">
        <f t="shared" si="7"/>
        <v>3.8788104464122942E-6</v>
      </c>
      <c r="AB32" s="12">
        <f t="shared" si="7"/>
        <v>1.1647310953554761E-5</v>
      </c>
      <c r="AC32" s="12">
        <f t="shared" si="8"/>
        <v>1.046682018002931E-6</v>
      </c>
      <c r="AD32" s="12">
        <f t="shared" si="8"/>
        <v>2.0365955860863872E-6</v>
      </c>
    </row>
    <row r="33" spans="1:30" ht="15" x14ac:dyDescent="0.2">
      <c r="A33" s="95" t="s">
        <v>12</v>
      </c>
      <c r="B33" s="95"/>
      <c r="C33" s="12">
        <f t="shared" si="6"/>
        <v>1</v>
      </c>
      <c r="D33" s="12">
        <f t="shared" si="7"/>
        <v>1</v>
      </c>
      <c r="E33" s="12">
        <f t="shared" si="7"/>
        <v>1</v>
      </c>
      <c r="F33" s="12">
        <f t="shared" si="7"/>
        <v>1</v>
      </c>
      <c r="G33" s="12">
        <f t="shared" si="7"/>
        <v>1</v>
      </c>
      <c r="H33" s="12">
        <f t="shared" si="7"/>
        <v>1</v>
      </c>
      <c r="I33" s="12">
        <f t="shared" si="7"/>
        <v>1</v>
      </c>
      <c r="J33" s="12">
        <f t="shared" si="7"/>
        <v>1</v>
      </c>
      <c r="K33" s="12">
        <f t="shared" si="7"/>
        <v>1</v>
      </c>
      <c r="L33" s="12">
        <f t="shared" si="7"/>
        <v>1</v>
      </c>
      <c r="M33" s="12">
        <f t="shared" si="7"/>
        <v>1</v>
      </c>
      <c r="N33" s="12">
        <f t="shared" si="7"/>
        <v>1</v>
      </c>
      <c r="O33" s="12">
        <f t="shared" si="7"/>
        <v>1</v>
      </c>
      <c r="P33" s="12">
        <f t="shared" si="7"/>
        <v>1</v>
      </c>
      <c r="Q33" s="12">
        <f t="shared" si="7"/>
        <v>1</v>
      </c>
      <c r="R33" s="12">
        <f t="shared" si="7"/>
        <v>1</v>
      </c>
      <c r="S33" s="12">
        <f t="shared" si="7"/>
        <v>1</v>
      </c>
      <c r="T33" s="12">
        <f t="shared" si="7"/>
        <v>1</v>
      </c>
      <c r="U33" s="12">
        <f t="shared" si="7"/>
        <v>1</v>
      </c>
      <c r="V33" s="12">
        <f t="shared" si="7"/>
        <v>1</v>
      </c>
      <c r="W33" s="12">
        <f t="shared" si="7"/>
        <v>1</v>
      </c>
      <c r="X33" s="12">
        <f t="shared" ref="X33:AC33" si="10">X15/X$15</f>
        <v>1</v>
      </c>
      <c r="Y33" s="12">
        <f t="shared" si="10"/>
        <v>1</v>
      </c>
      <c r="Z33" s="12">
        <f t="shared" si="10"/>
        <v>1</v>
      </c>
      <c r="AA33" s="12">
        <f t="shared" si="10"/>
        <v>1</v>
      </c>
      <c r="AB33" s="12">
        <f t="shared" si="10"/>
        <v>1</v>
      </c>
      <c r="AC33" s="12">
        <f t="shared" si="10"/>
        <v>1</v>
      </c>
      <c r="AD33" s="12">
        <f t="shared" ref="AD33" si="11">AD15/AD$15</f>
        <v>1</v>
      </c>
    </row>
  </sheetData>
  <mergeCells count="17">
    <mergeCell ref="C21:AD21"/>
    <mergeCell ref="AE3:AL3"/>
    <mergeCell ref="AM3:AM4"/>
    <mergeCell ref="AM5:AM15"/>
    <mergeCell ref="A11:A13"/>
    <mergeCell ref="C3:AD3"/>
    <mergeCell ref="A32:B32"/>
    <mergeCell ref="A33:B33"/>
    <mergeCell ref="A29:A31"/>
    <mergeCell ref="A15:B15"/>
    <mergeCell ref="A21:A22"/>
    <mergeCell ref="B21:B22"/>
    <mergeCell ref="A23:A28"/>
    <mergeCell ref="A3:A4"/>
    <mergeCell ref="A14:B14"/>
    <mergeCell ref="B3:B4"/>
    <mergeCell ref="A5:A10"/>
  </mergeCells>
  <phoneticPr fontId="2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opLeftCell="V1" zoomScale="90" zoomScaleNormal="90" workbookViewId="0">
      <selection activeCell="AK14" sqref="AK14:AK15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</cols>
  <sheetData>
    <row r="1" spans="1:39" ht="15.75" x14ac:dyDescent="0.25">
      <c r="A1" s="1" t="s">
        <v>35</v>
      </c>
    </row>
    <row r="3" spans="1:39" ht="14.1" customHeight="1" x14ac:dyDescent="0.2">
      <c r="A3" s="74" t="s">
        <v>1</v>
      </c>
      <c r="B3" s="74" t="s">
        <v>2</v>
      </c>
      <c r="C3" s="74" t="s">
        <v>32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 t="s">
        <v>5</v>
      </c>
      <c r="AF3" s="74"/>
      <c r="AG3" s="74"/>
      <c r="AH3" s="74"/>
      <c r="AI3" s="74"/>
      <c r="AJ3" s="74"/>
      <c r="AK3" s="74"/>
      <c r="AL3" s="74"/>
      <c r="AM3" s="104" t="s">
        <v>30</v>
      </c>
    </row>
    <row r="4" spans="1:39" ht="24" x14ac:dyDescent="0.2">
      <c r="A4" s="74"/>
      <c r="B4" s="74"/>
      <c r="C4" s="39">
        <v>1990</v>
      </c>
      <c r="D4" s="39">
        <v>1991</v>
      </c>
      <c r="E4" s="39">
        <v>1992</v>
      </c>
      <c r="F4" s="39">
        <v>1993</v>
      </c>
      <c r="G4" s="39">
        <v>1994</v>
      </c>
      <c r="H4" s="39">
        <v>1995</v>
      </c>
      <c r="I4" s="39">
        <v>1996</v>
      </c>
      <c r="J4" s="39">
        <v>1997</v>
      </c>
      <c r="K4" s="39">
        <v>1998</v>
      </c>
      <c r="L4" s="39">
        <v>1999</v>
      </c>
      <c r="M4" s="39">
        <v>2000</v>
      </c>
      <c r="N4" s="39">
        <v>2001</v>
      </c>
      <c r="O4" s="39">
        <v>2002</v>
      </c>
      <c r="P4" s="39">
        <v>2003</v>
      </c>
      <c r="Q4" s="39">
        <v>2004</v>
      </c>
      <c r="R4" s="39">
        <v>2005</v>
      </c>
      <c r="S4" s="39">
        <v>2006</v>
      </c>
      <c r="T4" s="39">
        <v>2007</v>
      </c>
      <c r="U4" s="39">
        <v>2008</v>
      </c>
      <c r="V4" s="39">
        <v>2009</v>
      </c>
      <c r="W4" s="39">
        <v>2010</v>
      </c>
      <c r="X4" s="39">
        <v>2011</v>
      </c>
      <c r="Y4" s="39">
        <v>2012</v>
      </c>
      <c r="Z4" s="39">
        <v>2013</v>
      </c>
      <c r="AA4" s="39">
        <v>2014</v>
      </c>
      <c r="AB4" s="39">
        <v>2015</v>
      </c>
      <c r="AC4" s="39">
        <v>2016</v>
      </c>
      <c r="AD4" s="118">
        <v>2017</v>
      </c>
      <c r="AE4" s="119" t="s">
        <v>56</v>
      </c>
      <c r="AF4" s="63" t="s">
        <v>50</v>
      </c>
      <c r="AG4" s="63" t="s">
        <v>51</v>
      </c>
      <c r="AH4" s="63" t="s">
        <v>23</v>
      </c>
      <c r="AI4" s="63" t="s">
        <v>24</v>
      </c>
      <c r="AJ4" s="63" t="s">
        <v>25</v>
      </c>
      <c r="AK4" s="63" t="s">
        <v>52</v>
      </c>
      <c r="AL4" s="118" t="s">
        <v>57</v>
      </c>
      <c r="AM4" s="105"/>
    </row>
    <row r="5" spans="1:39" ht="12.75" customHeight="1" x14ac:dyDescent="0.2">
      <c r="A5" s="101" t="s">
        <v>3</v>
      </c>
      <c r="B5" s="9" t="s">
        <v>9</v>
      </c>
      <c r="C5" s="23">
        <v>1.128E-2</v>
      </c>
      <c r="D5" s="23">
        <v>1.5049999999999999E-2</v>
      </c>
      <c r="E5" s="23">
        <v>1.128E-2</v>
      </c>
      <c r="F5" s="23">
        <v>1.108E-2</v>
      </c>
      <c r="G5" s="23">
        <v>8.5800000000000008E-3</v>
      </c>
      <c r="H5" s="23">
        <v>7.7099999999999998E-3</v>
      </c>
      <c r="I5" s="23">
        <v>8.3400000000000002E-3</v>
      </c>
      <c r="J5" s="23">
        <v>8.6199999999999992E-3</v>
      </c>
      <c r="K5" s="23">
        <v>9.3299999999999998E-3</v>
      </c>
      <c r="L5" s="23">
        <v>6.6800000000000002E-3</v>
      </c>
      <c r="M5" s="23">
        <v>1.026E-2</v>
      </c>
      <c r="N5" s="23">
        <v>1.6740000000000001E-2</v>
      </c>
      <c r="O5" s="23">
        <v>2.2519999999999998E-2</v>
      </c>
      <c r="P5" s="23">
        <v>2.6460000000000001E-2</v>
      </c>
      <c r="Q5" s="23">
        <v>3.2899999999999999E-2</v>
      </c>
      <c r="R5" s="23">
        <v>3.2160000000000001E-2</v>
      </c>
      <c r="S5" s="23">
        <v>3.7789999999999997E-2</v>
      </c>
      <c r="T5" s="23">
        <v>4.1000000000000002E-2</v>
      </c>
      <c r="U5" s="23">
        <v>4.555E-2</v>
      </c>
      <c r="V5" s="23">
        <v>5.5230000000000001E-2</v>
      </c>
      <c r="W5" s="23">
        <v>5.5350000000000003E-2</v>
      </c>
      <c r="X5" s="23">
        <v>5.2389999999999999E-2</v>
      </c>
      <c r="Y5" s="23">
        <v>6.5379999999999994E-2</v>
      </c>
      <c r="Z5" s="23">
        <v>8.1540000000000001E-2</v>
      </c>
      <c r="AA5" s="23">
        <v>0.10044</v>
      </c>
      <c r="AB5" s="23">
        <v>0.13042999999999999</v>
      </c>
      <c r="AC5" s="23">
        <v>0.13383</v>
      </c>
      <c r="AD5" s="152">
        <v>0.15109</v>
      </c>
      <c r="AE5" s="139">
        <f>(AD5-AC5)/AC5</f>
        <v>0.12896958828364341</v>
      </c>
      <c r="AF5" s="32">
        <f>(AC5-AB5)/AB5</f>
        <v>2.6067622479491025E-2</v>
      </c>
      <c r="AG5" s="32">
        <f>(AC5-AA5)/AA5</f>
        <v>0.33243727598566308</v>
      </c>
      <c r="AH5" s="12">
        <f>(Z5-$C5)/$C5</f>
        <v>6.2287234042553195</v>
      </c>
      <c r="AI5" s="12">
        <f>(AA5-$C5)/$C5</f>
        <v>7.9042553191489366</v>
      </c>
      <c r="AJ5" s="12">
        <f>(AB5-$C5)/$C5</f>
        <v>10.562943262411347</v>
      </c>
      <c r="AK5" s="12">
        <f>(AC5-$C5)/$C5</f>
        <v>10.86436170212766</v>
      </c>
      <c r="AL5" s="150">
        <f>(AD5-C5)/C5</f>
        <v>12.394503546099291</v>
      </c>
      <c r="AM5" s="81" t="s">
        <v>26</v>
      </c>
    </row>
    <row r="6" spans="1:39" ht="26.65" customHeight="1" x14ac:dyDescent="0.2">
      <c r="A6" s="102"/>
      <c r="B6" s="9" t="s">
        <v>16</v>
      </c>
      <c r="C6" s="23">
        <v>2.3509999999999996E-2</v>
      </c>
      <c r="D6" s="23">
        <v>2.2419999999999999E-2</v>
      </c>
      <c r="E6" s="23">
        <v>1.1860000000000001E-2</v>
      </c>
      <c r="F6" s="23">
        <v>1.0059999999999999E-2</v>
      </c>
      <c r="G6" s="23">
        <v>1.1350000000000001E-2</v>
      </c>
      <c r="H6" s="23">
        <v>9.2700000000000005E-3</v>
      </c>
      <c r="I6" s="23">
        <v>9.4599999999999997E-3</v>
      </c>
      <c r="J6" s="23">
        <v>1.0120000000000001E-2</v>
      </c>
      <c r="K6" s="23">
        <v>1.1939999999999999E-2</v>
      </c>
      <c r="L6" s="23">
        <v>1.031E-2</v>
      </c>
      <c r="M6" s="23">
        <v>9.9899999999999989E-3</v>
      </c>
      <c r="N6" s="23">
        <v>1.277E-2</v>
      </c>
      <c r="O6" s="23">
        <v>2.1080000000000002E-2</v>
      </c>
      <c r="P6" s="23">
        <v>2.3890000000000002E-2</v>
      </c>
      <c r="Q6" s="23">
        <v>2.512E-2</v>
      </c>
      <c r="R6" s="23">
        <v>2.5149999999999999E-2</v>
      </c>
      <c r="S6" s="23">
        <v>2.4290000000000003E-2</v>
      </c>
      <c r="T6" s="23">
        <v>2.3969999999999998E-2</v>
      </c>
      <c r="U6" s="23">
        <v>2.1649999999999999E-2</v>
      </c>
      <c r="V6" s="23">
        <v>1.6539999999999999E-2</v>
      </c>
      <c r="W6" s="23">
        <v>1.83E-2</v>
      </c>
      <c r="X6" s="23">
        <v>1.9400000000000001E-2</v>
      </c>
      <c r="Y6" s="23">
        <v>2.181E-2</v>
      </c>
      <c r="Z6" s="23">
        <v>2.2109999999999998E-2</v>
      </c>
      <c r="AA6" s="23">
        <v>2.112E-2</v>
      </c>
      <c r="AB6" s="23">
        <v>2.2890000000000001E-2</v>
      </c>
      <c r="AC6" s="23">
        <v>2.3780000000000003E-2</v>
      </c>
      <c r="AD6" s="152">
        <v>2.4810000000000002E-2</v>
      </c>
      <c r="AE6" s="139">
        <f t="shared" ref="AE6:AE12" si="0">(AD6-AC6)/AC6</f>
        <v>4.3313708999158936E-2</v>
      </c>
      <c r="AF6" s="32">
        <f>(AC6-AB6)/AB6</f>
        <v>3.8881607688947217E-2</v>
      </c>
      <c r="AG6" s="32">
        <f>(AC6-AA6)/AA6</f>
        <v>0.12594696969696983</v>
      </c>
      <c r="AH6" s="12">
        <f>(Z6-$C6)/$C6</f>
        <v>-5.954912803062521E-2</v>
      </c>
      <c r="AI6" s="12">
        <f>(AA6-$C6)/$C6</f>
        <v>-0.10165886856656728</v>
      </c>
      <c r="AJ6" s="12">
        <f>(AB6-$C6)/$C6</f>
        <v>-2.637175669927672E-2</v>
      </c>
      <c r="AK6" s="12">
        <f>(AC6-$C6)/$C6</f>
        <v>1.1484474691620859E-2</v>
      </c>
      <c r="AL6" s="150">
        <f t="shared" ref="AL6:AL12" si="1">(AD6-C6)/C6</f>
        <v>5.529561888558087E-2</v>
      </c>
      <c r="AM6" s="82"/>
    </row>
    <row r="7" spans="1:39" ht="22.5" customHeight="1" x14ac:dyDescent="0.2">
      <c r="A7" s="102"/>
      <c r="B7" s="9" t="s">
        <v>17</v>
      </c>
      <c r="C7" s="23">
        <v>5.4489999999999997E-2</v>
      </c>
      <c r="D7" s="23">
        <v>5.5010000000000003E-2</v>
      </c>
      <c r="E7" s="23">
        <v>4.9090000000000002E-2</v>
      </c>
      <c r="F7" s="23">
        <v>7.7950000000000005E-2</v>
      </c>
      <c r="G7" s="23">
        <v>7.7649999999999997E-2</v>
      </c>
      <c r="H7" s="23">
        <v>8.3949999999999997E-2</v>
      </c>
      <c r="I7" s="23">
        <v>9.0880000000000002E-2</v>
      </c>
      <c r="J7" s="23">
        <v>9.2859999999999998E-2</v>
      </c>
      <c r="K7" s="23">
        <v>9.9519999999999997E-2</v>
      </c>
      <c r="L7" s="23">
        <v>0.10435</v>
      </c>
      <c r="M7" s="23">
        <v>0.11081000000000001</v>
      </c>
      <c r="N7" s="23">
        <v>0.11327</v>
      </c>
      <c r="O7" s="23">
        <v>0.11128</v>
      </c>
      <c r="P7" s="23">
        <v>0.11243</v>
      </c>
      <c r="Q7" s="23">
        <v>0.11423</v>
      </c>
      <c r="R7" s="23">
        <v>0.11724</v>
      </c>
      <c r="S7" s="23">
        <v>0.12139999999999999</v>
      </c>
      <c r="T7" s="23">
        <v>0.11691</v>
      </c>
      <c r="U7" s="23">
        <v>0.12131</v>
      </c>
      <c r="V7" s="23">
        <v>0.12353</v>
      </c>
      <c r="W7" s="23">
        <v>0.12178</v>
      </c>
      <c r="X7" s="23">
        <v>0.11855</v>
      </c>
      <c r="Y7" s="23">
        <v>0.11902</v>
      </c>
      <c r="Z7" s="23">
        <v>0.11472</v>
      </c>
      <c r="AA7" s="23">
        <v>0.10789</v>
      </c>
      <c r="AB7" s="23">
        <v>0.10392</v>
      </c>
      <c r="AC7" s="23">
        <v>0.10261000000000001</v>
      </c>
      <c r="AD7" s="152">
        <v>9.9919999999999995E-2</v>
      </c>
      <c r="AE7" s="139">
        <f t="shared" si="0"/>
        <v>-2.6215768443621591E-2</v>
      </c>
      <c r="AF7" s="32">
        <f>(AC7-AB7)/AB7</f>
        <v>-1.260585065434942E-2</v>
      </c>
      <c r="AG7" s="32">
        <f>(AC7-AA7)/AA7</f>
        <v>-4.8938733895634377E-2</v>
      </c>
      <c r="AH7" s="12">
        <f>(Z7-$C7)/$C7</f>
        <v>1.1053404294365941</v>
      </c>
      <c r="AI7" s="12">
        <f>(AA7-$C7)/$C7</f>
        <v>0.97999632960176186</v>
      </c>
      <c r="AJ7" s="12">
        <f>(AB7-$C7)/$C7</f>
        <v>0.90713892457331624</v>
      </c>
      <c r="AK7" s="12">
        <f>(AC7-$C7)/$C7</f>
        <v>0.88309781611304849</v>
      </c>
      <c r="AL7" s="150">
        <f t="shared" si="1"/>
        <v>0.83373095980913936</v>
      </c>
      <c r="AM7" s="82"/>
    </row>
    <row r="8" spans="1:39" ht="24.75" customHeight="1" x14ac:dyDescent="0.2">
      <c r="A8" s="102"/>
      <c r="B8" s="9" t="s">
        <v>18</v>
      </c>
      <c r="C8" s="23">
        <v>2.1840000000000002E-2</v>
      </c>
      <c r="D8" s="23">
        <v>2.2370000000000001E-2</v>
      </c>
      <c r="E8" s="23">
        <v>1.3170000000000001E-2</v>
      </c>
      <c r="F8" s="23">
        <v>1.0969999999999999E-2</v>
      </c>
      <c r="G8" s="23">
        <v>1.355E-2</v>
      </c>
      <c r="H8" s="23">
        <v>1.1009999999999999E-2</v>
      </c>
      <c r="I8" s="23">
        <v>1.1769999999999999E-2</v>
      </c>
      <c r="J8" s="23">
        <v>9.7599999999999996E-3</v>
      </c>
      <c r="K8" s="23">
        <v>1.0529999999999999E-2</v>
      </c>
      <c r="L8" s="23">
        <v>1.1849999999999999E-2</v>
      </c>
      <c r="M8" s="23">
        <v>1.065E-2</v>
      </c>
      <c r="N8" s="23">
        <v>1.034E-2</v>
      </c>
      <c r="O8" s="23">
        <v>1.039E-2</v>
      </c>
      <c r="P8" s="23">
        <v>9.3400000000000011E-3</v>
      </c>
      <c r="Q8" s="23">
        <v>8.8699999999999994E-3</v>
      </c>
      <c r="R8" s="23">
        <v>8.9100000000000013E-3</v>
      </c>
      <c r="S8" s="23">
        <v>9.4699999999999993E-3</v>
      </c>
      <c r="T8" s="23">
        <v>8.9199999999999991E-3</v>
      </c>
      <c r="U8" s="23">
        <v>8.6599999999999993E-3</v>
      </c>
      <c r="V8" s="23">
        <v>8.5500000000000003E-3</v>
      </c>
      <c r="W8" s="23">
        <v>8.8400000000000006E-3</v>
      </c>
      <c r="X8" s="23">
        <v>9.6100000000000005E-3</v>
      </c>
      <c r="Y8" s="23">
        <v>9.3500000000000007E-3</v>
      </c>
      <c r="Z8" s="23">
        <v>9.8799999999999999E-3</v>
      </c>
      <c r="AA8" s="23">
        <v>9.4399999999999987E-3</v>
      </c>
      <c r="AB8" s="23">
        <v>8.9800000000000001E-3</v>
      </c>
      <c r="AC8" s="23">
        <v>9.2800000000000001E-3</v>
      </c>
      <c r="AD8" s="152">
        <v>8.7500000000000008E-3</v>
      </c>
      <c r="AE8" s="139">
        <f t="shared" si="0"/>
        <v>-5.7112068965517154E-2</v>
      </c>
      <c r="AF8" s="32">
        <f>(AC8-AB8)/AB8</f>
        <v>3.3407572383073486E-2</v>
      </c>
      <c r="AG8" s="32">
        <f>(AC8-AA8)/AA8</f>
        <v>-1.6949152542372746E-2</v>
      </c>
      <c r="AH8" s="12">
        <f>(Z8-$C8)/$C8</f>
        <v>-0.54761904761904767</v>
      </c>
      <c r="AI8" s="12">
        <f>(AA8-$C8)/$C8</f>
        <v>-0.56776556776556786</v>
      </c>
      <c r="AJ8" s="12">
        <f>(AB8-$C8)/$C8</f>
        <v>-0.58882783882783885</v>
      </c>
      <c r="AK8" s="12">
        <f>(AC8-$C8)/$C8</f>
        <v>-0.57509157509157516</v>
      </c>
      <c r="AL8" s="150">
        <f t="shared" si="1"/>
        <v>-0.59935897435897434</v>
      </c>
      <c r="AM8" s="82"/>
    </row>
    <row r="9" spans="1:39" ht="12.75" customHeight="1" x14ac:dyDescent="0.2">
      <c r="A9" s="103"/>
      <c r="B9" s="69" t="s">
        <v>11</v>
      </c>
      <c r="C9" s="24">
        <f>C5+C6+C7+C8</f>
        <v>0.11112</v>
      </c>
      <c r="D9" s="24">
        <f>D5+D6+D7+D8</f>
        <v>0.11485000000000001</v>
      </c>
      <c r="E9" s="24">
        <f>E5+E6+E7+E8</f>
        <v>8.5400000000000004E-2</v>
      </c>
      <c r="F9" s="24">
        <f>F5+F6+F7+F8</f>
        <v>0.11006000000000001</v>
      </c>
      <c r="G9" s="24">
        <f t="shared" ref="G9:AD9" si="2">G5+G6+G7+G8</f>
        <v>0.11113000000000001</v>
      </c>
      <c r="H9" s="24">
        <f t="shared" si="2"/>
        <v>0.11193999999999998</v>
      </c>
      <c r="I9" s="24">
        <f t="shared" si="2"/>
        <v>0.12045</v>
      </c>
      <c r="J9" s="24">
        <f t="shared" si="2"/>
        <v>0.12136000000000001</v>
      </c>
      <c r="K9" s="24">
        <f t="shared" si="2"/>
        <v>0.13131999999999999</v>
      </c>
      <c r="L9" s="24">
        <f t="shared" si="2"/>
        <v>0.13319</v>
      </c>
      <c r="M9" s="24">
        <f t="shared" si="2"/>
        <v>0.14171</v>
      </c>
      <c r="N9" s="24">
        <f t="shared" si="2"/>
        <v>0.15311999999999998</v>
      </c>
      <c r="O9" s="24">
        <f t="shared" si="2"/>
        <v>0.16527000000000003</v>
      </c>
      <c r="P9" s="24">
        <f t="shared" si="2"/>
        <v>0.17212</v>
      </c>
      <c r="Q9" s="24">
        <f t="shared" si="2"/>
        <v>0.18112</v>
      </c>
      <c r="R9" s="24">
        <f t="shared" si="2"/>
        <v>0.18345999999999998</v>
      </c>
      <c r="S9" s="24">
        <f t="shared" si="2"/>
        <v>0.19294999999999998</v>
      </c>
      <c r="T9" s="24">
        <f t="shared" si="2"/>
        <v>0.1908</v>
      </c>
      <c r="U9" s="24">
        <f t="shared" si="2"/>
        <v>0.19717000000000001</v>
      </c>
      <c r="V9" s="24">
        <f t="shared" si="2"/>
        <v>0.20385</v>
      </c>
      <c r="W9" s="24">
        <f t="shared" si="2"/>
        <v>0.20427000000000001</v>
      </c>
      <c r="X9" s="24">
        <f t="shared" si="2"/>
        <v>0.19995000000000002</v>
      </c>
      <c r="Y9" s="24">
        <f t="shared" si="2"/>
        <v>0.21556</v>
      </c>
      <c r="Z9" s="24">
        <f t="shared" si="2"/>
        <v>0.22825000000000001</v>
      </c>
      <c r="AA9" s="24">
        <f t="shared" si="2"/>
        <v>0.23888999999999999</v>
      </c>
      <c r="AB9" s="24">
        <f t="shared" si="2"/>
        <v>0.26621999999999996</v>
      </c>
      <c r="AC9" s="24">
        <f t="shared" si="2"/>
        <v>0.26950000000000002</v>
      </c>
      <c r="AD9" s="24">
        <f t="shared" si="2"/>
        <v>0.28456999999999999</v>
      </c>
      <c r="AE9" s="141">
        <f t="shared" si="0"/>
        <v>5.5918367346938669E-2</v>
      </c>
      <c r="AF9" s="33">
        <f>(AC9-AB9)/AB9</f>
        <v>1.2320637067087602E-2</v>
      </c>
      <c r="AG9" s="33">
        <f>(AC9-AA9)/AA9</f>
        <v>0.12813428774749896</v>
      </c>
      <c r="AH9" s="22">
        <f>(Z9-$C9)/$C9</f>
        <v>1.0540856731461485</v>
      </c>
      <c r="AI9" s="22">
        <f>(AA9-$C9)/$C9</f>
        <v>1.1498380129589634</v>
      </c>
      <c r="AJ9" s="22">
        <f>(AB9-$C9)/$C9</f>
        <v>1.395788336933045</v>
      </c>
      <c r="AK9" s="22">
        <f>(AC9-$C9)/$C9</f>
        <v>1.4253059755219584</v>
      </c>
      <c r="AL9" s="138">
        <f t="shared" si="1"/>
        <v>1.5609251259899208</v>
      </c>
      <c r="AM9" s="82"/>
    </row>
    <row r="10" spans="1:39" s="6" customFormat="1" ht="22.15" customHeight="1" x14ac:dyDescent="0.2">
      <c r="A10" s="109" t="s">
        <v>33</v>
      </c>
      <c r="B10" s="110"/>
      <c r="C10" s="24">
        <v>10.885870000000001</v>
      </c>
      <c r="D10" s="24">
        <v>13.624470000000001</v>
      </c>
      <c r="E10" s="24">
        <v>9.3244500000000006</v>
      </c>
      <c r="F10" s="24">
        <v>7.3208399999999996</v>
      </c>
      <c r="G10" s="24">
        <v>4.1883300000000006</v>
      </c>
      <c r="H10" s="24">
        <v>4.5821399999999999</v>
      </c>
      <c r="I10" s="24">
        <v>4.8517999999999999</v>
      </c>
      <c r="J10" s="24">
        <v>4.93635</v>
      </c>
      <c r="K10" s="24">
        <v>4.2006299999999994</v>
      </c>
      <c r="L10" s="24">
        <v>2.3020400000000003</v>
      </c>
      <c r="M10" s="24">
        <v>1.7155799999999999</v>
      </c>
      <c r="N10" s="24">
        <v>1.0807599999999999</v>
      </c>
      <c r="O10" s="24">
        <v>0.93012000000000006</v>
      </c>
      <c r="P10" s="24">
        <v>0.97588999999999992</v>
      </c>
      <c r="Q10" s="24">
        <v>1.4122999999999999</v>
      </c>
      <c r="R10" s="24">
        <v>1.6056699999999999</v>
      </c>
      <c r="S10" s="24">
        <v>1.43607</v>
      </c>
      <c r="T10" s="24">
        <v>1.0992500000000001</v>
      </c>
      <c r="U10" s="24">
        <v>1.0712600000000001</v>
      </c>
      <c r="V10" s="24">
        <v>0.93198999999999999</v>
      </c>
      <c r="W10" s="24">
        <v>1.0008400000000002</v>
      </c>
      <c r="X10" s="24">
        <v>0.63608000000000009</v>
      </c>
      <c r="Y10" s="24">
        <v>0.51734000000000002</v>
      </c>
      <c r="Z10" s="24">
        <v>0.43062999999999996</v>
      </c>
      <c r="AA10" s="24">
        <v>5.5379999999999999E-2</v>
      </c>
      <c r="AB10" s="24">
        <v>5.5370000000000003E-2</v>
      </c>
      <c r="AC10" s="24">
        <v>5.5359999999999999E-2</v>
      </c>
      <c r="AD10" s="160">
        <v>5.5359999999999999E-2</v>
      </c>
      <c r="AE10" s="139">
        <f t="shared" si="0"/>
        <v>0</v>
      </c>
      <c r="AF10" s="33">
        <f>(AC10-AB10)/AB10</f>
        <v>-1.8060321473727762E-4</v>
      </c>
      <c r="AG10" s="33">
        <f>(AC10-AA10)/AA10</f>
        <v>-3.6114120621161402E-4</v>
      </c>
      <c r="AH10" s="22">
        <f>(Z10-$C10)/$C10</f>
        <v>-0.96044137951307518</v>
      </c>
      <c r="AI10" s="22">
        <f>(AA10-$C10)/$C10</f>
        <v>-0.99491267119669813</v>
      </c>
      <c r="AJ10" s="22">
        <f>(AB10-$C10)/$C10</f>
        <v>-0.99491358981872835</v>
      </c>
      <c r="AK10" s="22">
        <f>(AC10-$C10)/$C10</f>
        <v>-0.99491450844075846</v>
      </c>
      <c r="AL10" s="138">
        <f t="shared" si="1"/>
        <v>-0.99491450844075846</v>
      </c>
      <c r="AM10" s="82"/>
    </row>
    <row r="11" spans="1:39" ht="12.75" customHeight="1" x14ac:dyDescent="0.2">
      <c r="A11" s="111" t="s">
        <v>0</v>
      </c>
      <c r="B11" s="111"/>
      <c r="C11" s="23">
        <v>5.3470000000000004E-2</v>
      </c>
      <c r="D11" s="23">
        <v>5.3470000000000004E-2</v>
      </c>
      <c r="E11" s="23">
        <v>1.6659999999999998E-2</v>
      </c>
      <c r="F11" s="23">
        <v>4.4470000000000003E-2</v>
      </c>
      <c r="G11" s="23">
        <v>1.4379999999999999E-2</v>
      </c>
      <c r="H11" s="23">
        <v>5.0889999999999998E-2</v>
      </c>
      <c r="I11" s="23">
        <v>1.8269999999999998E-2</v>
      </c>
      <c r="J11" s="23">
        <v>2.0150000000000001E-2</v>
      </c>
      <c r="K11" s="23">
        <v>3.3020000000000001E-2</v>
      </c>
      <c r="L11" s="23">
        <v>1.406E-2</v>
      </c>
      <c r="M11" s="23">
        <v>2.2720000000000001E-2</v>
      </c>
      <c r="N11" s="23">
        <v>3.9730000000000001E-2</v>
      </c>
      <c r="O11" s="23">
        <v>2.9190000000000001E-2</v>
      </c>
      <c r="P11" s="23">
        <v>7.3760000000000006E-2</v>
      </c>
      <c r="Q11" s="23">
        <v>4.1200000000000001E-2</v>
      </c>
      <c r="R11" s="23">
        <v>9.2770000000000005E-2</v>
      </c>
      <c r="S11" s="23">
        <v>8.0809999999999993E-2</v>
      </c>
      <c r="T11" s="23">
        <v>5.5470000000000005E-2</v>
      </c>
      <c r="U11" s="23">
        <v>7.4429999999999996E-2</v>
      </c>
      <c r="V11" s="23">
        <v>7.6420000000000002E-2</v>
      </c>
      <c r="W11" s="23">
        <v>8.7219999999999992E-2</v>
      </c>
      <c r="X11" s="23">
        <v>0.12156</v>
      </c>
      <c r="Y11" s="23">
        <v>2.4059999999999998E-2</v>
      </c>
      <c r="Z11" s="23">
        <v>1.78E-2</v>
      </c>
      <c r="AA11" s="23">
        <v>9.4199999999999996E-3</v>
      </c>
      <c r="AB11" s="23">
        <v>6.8449999999999997E-2</v>
      </c>
      <c r="AC11" s="23">
        <v>6.3749999999999987E-2</v>
      </c>
      <c r="AD11" s="152">
        <v>8.7550000000000003E-2</v>
      </c>
      <c r="AE11" s="139">
        <f t="shared" si="0"/>
        <v>0.37333333333333363</v>
      </c>
      <c r="AF11" s="32">
        <f>(AC11-AB11)/AB11</f>
        <v>-6.8663257852447188E-2</v>
      </c>
      <c r="AG11" s="32">
        <f>(AC11-AA11)/AA11</f>
        <v>5.7675159235668785</v>
      </c>
      <c r="AH11" s="12">
        <f>(Z11-$C11)/$C11</f>
        <v>-0.66710304843837676</v>
      </c>
      <c r="AI11" s="12">
        <f>(AA11-$C11)/$C11</f>
        <v>-0.8238264447353657</v>
      </c>
      <c r="AJ11" s="12">
        <f>(AB11-$C11)/$C11</f>
        <v>0.28015709743781547</v>
      </c>
      <c r="AK11" s="12">
        <f>(AC11-$C11)/$C11</f>
        <v>0.19225734056480237</v>
      </c>
      <c r="AL11" s="150">
        <f t="shared" si="1"/>
        <v>0.6373667477089956</v>
      </c>
      <c r="AM11" s="82"/>
    </row>
    <row r="12" spans="1:39" ht="15.75" x14ac:dyDescent="0.25">
      <c r="A12" s="108" t="s">
        <v>12</v>
      </c>
      <c r="B12" s="108"/>
      <c r="C12" s="70">
        <f t="shared" ref="C12:H12" si="3">C9+C10+C11</f>
        <v>11.050460000000001</v>
      </c>
      <c r="D12" s="70">
        <f t="shared" si="3"/>
        <v>13.792790000000002</v>
      </c>
      <c r="E12" s="70">
        <f t="shared" si="3"/>
        <v>9.4265100000000004</v>
      </c>
      <c r="F12" s="70">
        <f t="shared" si="3"/>
        <v>7.475369999999999</v>
      </c>
      <c r="G12" s="70">
        <f t="shared" si="3"/>
        <v>4.3138400000000008</v>
      </c>
      <c r="H12" s="70">
        <f t="shared" si="3"/>
        <v>4.7449699999999995</v>
      </c>
      <c r="I12" s="70">
        <f t="shared" ref="I12:AD12" si="4">I9+I10+I11</f>
        <v>4.9905200000000001</v>
      </c>
      <c r="J12" s="70">
        <f t="shared" si="4"/>
        <v>5.0778600000000003</v>
      </c>
      <c r="K12" s="70">
        <f t="shared" si="4"/>
        <v>4.3649699999999987</v>
      </c>
      <c r="L12" s="70">
        <f t="shared" si="4"/>
        <v>2.4492900000000004</v>
      </c>
      <c r="M12" s="70">
        <f t="shared" si="4"/>
        <v>1.88001</v>
      </c>
      <c r="N12" s="70">
        <f t="shared" si="4"/>
        <v>1.2736099999999999</v>
      </c>
      <c r="O12" s="70">
        <f t="shared" si="4"/>
        <v>1.1245800000000001</v>
      </c>
      <c r="P12" s="70">
        <f t="shared" si="4"/>
        <v>1.22177</v>
      </c>
      <c r="Q12" s="70">
        <f t="shared" si="4"/>
        <v>1.6346199999999997</v>
      </c>
      <c r="R12" s="70">
        <f t="shared" si="4"/>
        <v>1.8818999999999999</v>
      </c>
      <c r="S12" s="70">
        <f t="shared" si="4"/>
        <v>1.70983</v>
      </c>
      <c r="T12" s="70">
        <f t="shared" si="4"/>
        <v>1.34552</v>
      </c>
      <c r="U12" s="70">
        <f t="shared" si="4"/>
        <v>1.3428600000000002</v>
      </c>
      <c r="V12" s="70">
        <f t="shared" si="4"/>
        <v>1.2122599999999999</v>
      </c>
      <c r="W12" s="70">
        <f t="shared" si="4"/>
        <v>1.2923300000000002</v>
      </c>
      <c r="X12" s="70">
        <f t="shared" si="4"/>
        <v>0.95759000000000005</v>
      </c>
      <c r="Y12" s="70">
        <f t="shared" si="4"/>
        <v>0.75695999999999997</v>
      </c>
      <c r="Z12" s="70">
        <f t="shared" si="4"/>
        <v>0.67667999999999995</v>
      </c>
      <c r="AA12" s="70">
        <f t="shared" si="4"/>
        <v>0.30368999999999996</v>
      </c>
      <c r="AB12" s="70">
        <f t="shared" si="4"/>
        <v>0.39003999999999994</v>
      </c>
      <c r="AC12" s="70">
        <f t="shared" si="4"/>
        <v>0.38861000000000001</v>
      </c>
      <c r="AD12" s="70">
        <f t="shared" si="4"/>
        <v>0.42748000000000003</v>
      </c>
      <c r="AE12" s="141">
        <f t="shared" si="0"/>
        <v>0.10002315946578837</v>
      </c>
      <c r="AF12" s="21">
        <f>(AC12-AB12)/AB12</f>
        <v>-3.6662906368575827E-3</v>
      </c>
      <c r="AG12" s="21">
        <f>(AC12-AA12)/AA12</f>
        <v>0.27962725147354228</v>
      </c>
      <c r="AH12" s="68">
        <f>(Z12-$C12)/$C12</f>
        <v>-0.93876454011869193</v>
      </c>
      <c r="AI12" s="68">
        <f>(AA12-$C12)/$C12</f>
        <v>-0.97251788613324697</v>
      </c>
      <c r="AJ12" s="68">
        <f>(AB12-$C12)/$C12</f>
        <v>-0.96470373179035085</v>
      </c>
      <c r="AK12" s="68">
        <f>(AC12-$C12)/$C12</f>
        <v>-0.96483313816800387</v>
      </c>
      <c r="AL12" s="141">
        <f t="shared" si="1"/>
        <v>-0.9613156375390709</v>
      </c>
      <c r="AM12" s="83"/>
    </row>
    <row r="13" spans="1:39" x14ac:dyDescent="0.2">
      <c r="A13" s="7" t="s">
        <v>34</v>
      </c>
      <c r="B13" s="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15"/>
      <c r="AE13" s="15"/>
      <c r="AF13" s="15"/>
      <c r="AG13" s="15"/>
      <c r="AH13" s="15"/>
      <c r="AI13" s="15"/>
      <c r="AJ13" s="13"/>
      <c r="AK13" s="13"/>
    </row>
    <row r="15" spans="1:39" ht="15.75" x14ac:dyDescent="0.25">
      <c r="A15" s="1" t="s">
        <v>36</v>
      </c>
    </row>
    <row r="17" spans="1:30" ht="15" customHeight="1" x14ac:dyDescent="0.2">
      <c r="A17" s="74" t="s">
        <v>1</v>
      </c>
      <c r="B17" s="74" t="s">
        <v>2</v>
      </c>
      <c r="C17" s="74" t="s">
        <v>8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30" x14ac:dyDescent="0.2">
      <c r="A18" s="74"/>
      <c r="B18" s="74"/>
      <c r="C18" s="14">
        <v>1990</v>
      </c>
      <c r="D18" s="14">
        <v>1991</v>
      </c>
      <c r="E18" s="14">
        <v>1992</v>
      </c>
      <c r="F18" s="14">
        <v>1993</v>
      </c>
      <c r="G18" s="14">
        <v>1994</v>
      </c>
      <c r="H18" s="14">
        <v>1995</v>
      </c>
      <c r="I18" s="14">
        <v>1996</v>
      </c>
      <c r="J18" s="14">
        <v>1997</v>
      </c>
      <c r="K18" s="14">
        <v>1998</v>
      </c>
      <c r="L18" s="14">
        <v>1999</v>
      </c>
      <c r="M18" s="14">
        <v>2000</v>
      </c>
      <c r="N18" s="14">
        <v>2001</v>
      </c>
      <c r="O18" s="14">
        <v>2002</v>
      </c>
      <c r="P18" s="14">
        <v>2003</v>
      </c>
      <c r="Q18" s="14">
        <v>2004</v>
      </c>
      <c r="R18" s="47">
        <v>2005</v>
      </c>
      <c r="S18" s="47">
        <v>2006</v>
      </c>
      <c r="T18" s="47">
        <v>2007</v>
      </c>
      <c r="U18" s="47">
        <v>2008</v>
      </c>
      <c r="V18" s="47">
        <v>2009</v>
      </c>
      <c r="W18" s="47">
        <v>2010</v>
      </c>
      <c r="X18" s="47">
        <v>2011</v>
      </c>
      <c r="Y18" s="47">
        <v>2012</v>
      </c>
      <c r="Z18" s="47">
        <v>2013</v>
      </c>
      <c r="AA18" s="47">
        <v>2014</v>
      </c>
      <c r="AB18" s="47">
        <v>2015</v>
      </c>
      <c r="AC18" s="47">
        <v>2016</v>
      </c>
      <c r="AD18" s="126">
        <v>2017</v>
      </c>
    </row>
    <row r="19" spans="1:30" x14ac:dyDescent="0.2">
      <c r="A19" s="84" t="s">
        <v>3</v>
      </c>
      <c r="B19" s="45" t="s">
        <v>9</v>
      </c>
      <c r="C19" s="12">
        <f t="shared" ref="C19:C26" si="5">C5/C$12</f>
        <v>1.0207719859625752E-3</v>
      </c>
      <c r="D19" s="12">
        <f t="shared" ref="D19:AA26" si="6">D5/D$12</f>
        <v>1.0911497963791226E-3</v>
      </c>
      <c r="E19" s="12">
        <f t="shared" si="6"/>
        <v>1.1966252621595902E-3</v>
      </c>
      <c r="F19" s="12">
        <f t="shared" si="6"/>
        <v>1.4822008810266248E-3</v>
      </c>
      <c r="G19" s="12">
        <f t="shared" si="6"/>
        <v>1.9889472024924425E-3</v>
      </c>
      <c r="H19" s="12">
        <f t="shared" si="6"/>
        <v>1.6248785556073064E-3</v>
      </c>
      <c r="I19" s="12">
        <f t="shared" si="6"/>
        <v>1.6711685355433902E-3</v>
      </c>
      <c r="J19" s="12">
        <f t="shared" si="6"/>
        <v>1.6975655098801462E-3</v>
      </c>
      <c r="K19" s="12">
        <f t="shared" si="6"/>
        <v>2.1374717352009298E-3</v>
      </c>
      <c r="L19" s="12">
        <f t="shared" si="6"/>
        <v>2.727320978732612E-3</v>
      </c>
      <c r="M19" s="12">
        <f t="shared" si="6"/>
        <v>5.4574177796926611E-3</v>
      </c>
      <c r="N19" s="12">
        <f t="shared" si="6"/>
        <v>1.3143741019621394E-2</v>
      </c>
      <c r="O19" s="12">
        <f t="shared" si="6"/>
        <v>2.0025253872556863E-2</v>
      </c>
      <c r="P19" s="12">
        <f t="shared" si="6"/>
        <v>2.1657104037584817E-2</v>
      </c>
      <c r="Q19" s="12">
        <f t="shared" si="6"/>
        <v>2.0127001994347311E-2</v>
      </c>
      <c r="R19" s="12">
        <f t="shared" si="6"/>
        <v>1.7089112067591266E-2</v>
      </c>
      <c r="S19" s="12">
        <f t="shared" si="6"/>
        <v>2.2101612441002904E-2</v>
      </c>
      <c r="T19" s="12">
        <f t="shared" si="6"/>
        <v>3.0471490576134134E-2</v>
      </c>
      <c r="U19" s="12">
        <f t="shared" si="6"/>
        <v>3.3920140595445535E-2</v>
      </c>
      <c r="V19" s="12">
        <f t="shared" si="6"/>
        <v>4.5559533433421881E-2</v>
      </c>
      <c r="W19" s="12">
        <f t="shared" si="6"/>
        <v>4.2829617822073306E-2</v>
      </c>
      <c r="X19" s="12">
        <f t="shared" si="6"/>
        <v>5.4710262220783422E-2</v>
      </c>
      <c r="Y19" s="12">
        <f t="shared" si="6"/>
        <v>8.6371803001479591E-2</v>
      </c>
      <c r="Z19" s="12">
        <f t="shared" si="6"/>
        <v>0.12050008866820359</v>
      </c>
      <c r="AA19" s="12">
        <f t="shared" si="6"/>
        <v>0.33073199644374202</v>
      </c>
      <c r="AB19" s="12">
        <f t="shared" ref="AB19:AC26" si="7">AB5/AB$12</f>
        <v>0.33440159983591428</v>
      </c>
      <c r="AC19" s="12">
        <f t="shared" si="7"/>
        <v>0.34438125627235533</v>
      </c>
      <c r="AD19" s="12">
        <f t="shared" ref="AD19" si="8">AD5/AD$12</f>
        <v>0.35344343595021988</v>
      </c>
    </row>
    <row r="20" spans="1:30" ht="22.5" x14ac:dyDescent="0.2">
      <c r="A20" s="85"/>
      <c r="B20" s="45" t="s">
        <v>16</v>
      </c>
      <c r="C20" s="12">
        <f t="shared" si="5"/>
        <v>2.1275132437925657E-3</v>
      </c>
      <c r="D20" s="12">
        <f t="shared" ref="D20:R20" si="9">D6/D$12</f>
        <v>1.6254869391906929E-3</v>
      </c>
      <c r="E20" s="12">
        <f t="shared" si="9"/>
        <v>1.2581538660649595E-3</v>
      </c>
      <c r="F20" s="12">
        <f t="shared" si="9"/>
        <v>1.3457527854808526E-3</v>
      </c>
      <c r="G20" s="12">
        <f t="shared" si="9"/>
        <v>2.63106652077963E-3</v>
      </c>
      <c r="H20" s="12">
        <f t="shared" si="9"/>
        <v>1.953647757520069E-3</v>
      </c>
      <c r="I20" s="12">
        <f t="shared" si="9"/>
        <v>1.895594046311807E-3</v>
      </c>
      <c r="J20" s="12">
        <f t="shared" si="9"/>
        <v>1.9929655406017498E-3</v>
      </c>
      <c r="K20" s="12">
        <f t="shared" si="9"/>
        <v>2.7354139890995821E-3</v>
      </c>
      <c r="L20" s="12">
        <f t="shared" si="9"/>
        <v>4.2093831273552736E-3</v>
      </c>
      <c r="M20" s="12">
        <f t="shared" si="9"/>
        <v>5.3138015223323275E-3</v>
      </c>
      <c r="N20" s="12">
        <f t="shared" si="9"/>
        <v>1.0026617253319306E-2</v>
      </c>
      <c r="O20" s="12">
        <f t="shared" si="9"/>
        <v>1.8744775827420013E-2</v>
      </c>
      <c r="P20" s="12">
        <f t="shared" si="9"/>
        <v>1.9553598467796723E-2</v>
      </c>
      <c r="Q20" s="12">
        <f t="shared" si="9"/>
        <v>1.5367486021215942E-2</v>
      </c>
      <c r="R20" s="12">
        <f t="shared" si="9"/>
        <v>1.3364153249375631E-2</v>
      </c>
      <c r="S20" s="12">
        <f t="shared" si="6"/>
        <v>1.4206090663984141E-2</v>
      </c>
      <c r="T20" s="12">
        <f t="shared" si="6"/>
        <v>1.7814673880730124E-2</v>
      </c>
      <c r="U20" s="12">
        <f t="shared" si="6"/>
        <v>1.6122306122752929E-2</v>
      </c>
      <c r="V20" s="12">
        <f t="shared" si="6"/>
        <v>1.3643937769125435E-2</v>
      </c>
      <c r="W20" s="12">
        <f t="shared" si="6"/>
        <v>1.4160469849032365E-2</v>
      </c>
      <c r="X20" s="12">
        <f t="shared" si="6"/>
        <v>2.0259192347455591E-2</v>
      </c>
      <c r="Y20" s="12">
        <f t="shared" si="6"/>
        <v>2.8812618896639188E-2</v>
      </c>
      <c r="Z20" s="12">
        <f t="shared" si="6"/>
        <v>3.2674233020039016E-2</v>
      </c>
      <c r="AA20" s="12">
        <f t="shared" si="6"/>
        <v>6.9544601402746237E-2</v>
      </c>
      <c r="AB20" s="12">
        <f t="shared" si="7"/>
        <v>5.8686288585786082E-2</v>
      </c>
      <c r="AC20" s="12">
        <f t="shared" si="7"/>
        <v>6.1192455160700966E-2</v>
      </c>
      <c r="AD20" s="12">
        <f t="shared" ref="AD20" si="10">AD6/AD$12</f>
        <v>5.8037802938149155E-2</v>
      </c>
    </row>
    <row r="21" spans="1:30" ht="22.5" x14ac:dyDescent="0.2">
      <c r="A21" s="85"/>
      <c r="B21" s="45" t="s">
        <v>17</v>
      </c>
      <c r="C21" s="12">
        <f t="shared" si="5"/>
        <v>4.9310164463741771E-3</v>
      </c>
      <c r="D21" s="12">
        <f t="shared" si="6"/>
        <v>3.988315634472793E-3</v>
      </c>
      <c r="E21" s="12">
        <f t="shared" si="6"/>
        <v>5.2076537339906283E-3</v>
      </c>
      <c r="F21" s="12">
        <f t="shared" si="6"/>
        <v>1.0427577497836229E-2</v>
      </c>
      <c r="G21" s="12">
        <f t="shared" si="6"/>
        <v>1.8000203994584869E-2</v>
      </c>
      <c r="H21" s="12">
        <f t="shared" si="6"/>
        <v>1.7692419551651541E-2</v>
      </c>
      <c r="I21" s="12">
        <f t="shared" si="6"/>
        <v>1.8210527159494401E-2</v>
      </c>
      <c r="J21" s="12">
        <f t="shared" si="6"/>
        <v>1.828723123520538E-2</v>
      </c>
      <c r="K21" s="12">
        <f t="shared" si="6"/>
        <v>2.2799698508809918E-2</v>
      </c>
      <c r="L21" s="12">
        <f t="shared" si="6"/>
        <v>4.2604183253105991E-2</v>
      </c>
      <c r="M21" s="12">
        <f t="shared" si="6"/>
        <v>5.8941175844809339E-2</v>
      </c>
      <c r="N21" s="12">
        <f t="shared" si="6"/>
        <v>8.8936173553913686E-2</v>
      </c>
      <c r="O21" s="12">
        <f t="shared" si="6"/>
        <v>9.8952497821408872E-2</v>
      </c>
      <c r="P21" s="12">
        <f t="shared" si="6"/>
        <v>9.2022230043297834E-2</v>
      </c>
      <c r="Q21" s="12">
        <f t="shared" si="6"/>
        <v>6.9881685039948127E-2</v>
      </c>
      <c r="R21" s="12">
        <f t="shared" si="6"/>
        <v>6.2298740634465173E-2</v>
      </c>
      <c r="S21" s="12">
        <f t="shared" si="6"/>
        <v>7.1001210646672475E-2</v>
      </c>
      <c r="T21" s="12">
        <f t="shared" si="6"/>
        <v>8.6888340567215644E-2</v>
      </c>
      <c r="U21" s="12">
        <f t="shared" si="6"/>
        <v>9.0337041836081183E-2</v>
      </c>
      <c r="V21" s="12">
        <f t="shared" si="6"/>
        <v>0.10190058238331712</v>
      </c>
      <c r="W21" s="12">
        <f t="shared" si="6"/>
        <v>9.4232897170227398E-2</v>
      </c>
      <c r="X21" s="12">
        <f t="shared" si="6"/>
        <v>0.12380037385519899</v>
      </c>
      <c r="Y21" s="12">
        <f t="shared" si="6"/>
        <v>0.15723419995772564</v>
      </c>
      <c r="Z21" s="12">
        <f t="shared" si="6"/>
        <v>0.16953360524915767</v>
      </c>
      <c r="AA21" s="12">
        <f t="shared" si="6"/>
        <v>0.35526359116204026</v>
      </c>
      <c r="AB21" s="12">
        <f t="shared" si="7"/>
        <v>0.2664342118757051</v>
      </c>
      <c r="AC21" s="12">
        <f t="shared" si="7"/>
        <v>0.2640436427266411</v>
      </c>
      <c r="AD21" s="12">
        <f t="shared" ref="AD21" si="11">AD7/AD$12</f>
        <v>0.23374192944699165</v>
      </c>
    </row>
    <row r="22" spans="1:30" ht="22.5" x14ac:dyDescent="0.2">
      <c r="A22" s="85"/>
      <c r="B22" s="45" t="s">
        <v>18</v>
      </c>
      <c r="C22" s="12">
        <f t="shared" si="5"/>
        <v>1.9763883132466885E-3</v>
      </c>
      <c r="D22" s="12">
        <f t="shared" si="6"/>
        <v>1.6218618568106958E-3</v>
      </c>
      <c r="E22" s="12">
        <f t="shared" si="6"/>
        <v>1.397123643851224E-3</v>
      </c>
      <c r="F22" s="12">
        <f t="shared" si="6"/>
        <v>1.4674858903305122E-3</v>
      </c>
      <c r="G22" s="12">
        <f t="shared" si="6"/>
        <v>3.1410529829571788E-3</v>
      </c>
      <c r="H22" s="12">
        <f t="shared" si="6"/>
        <v>2.3203518673458419E-3</v>
      </c>
      <c r="I22" s="12">
        <f t="shared" si="6"/>
        <v>2.3584716622716668E-3</v>
      </c>
      <c r="J22" s="12">
        <f t="shared" si="6"/>
        <v>1.9220695332285646E-3</v>
      </c>
      <c r="K22" s="12">
        <f t="shared" si="6"/>
        <v>2.4123877140049079E-3</v>
      </c>
      <c r="L22" s="12">
        <f t="shared" si="6"/>
        <v>4.8381367661648874E-3</v>
      </c>
      <c r="M22" s="12">
        <f t="shared" si="6"/>
        <v>5.6648634847686983E-3</v>
      </c>
      <c r="N22" s="12">
        <f t="shared" si="6"/>
        <v>8.1186548472452335E-3</v>
      </c>
      <c r="O22" s="12">
        <f t="shared" si="6"/>
        <v>9.239004784008251E-3</v>
      </c>
      <c r="P22" s="12">
        <f t="shared" si="6"/>
        <v>7.6446467010975886E-3</v>
      </c>
      <c r="Q22" s="12">
        <f t="shared" si="6"/>
        <v>5.4263376197526032E-3</v>
      </c>
      <c r="R22" s="12">
        <f t="shared" si="6"/>
        <v>4.7345767575322825E-3</v>
      </c>
      <c r="S22" s="12">
        <f t="shared" si="6"/>
        <v>5.5385623132124242E-3</v>
      </c>
      <c r="T22" s="12">
        <f t="shared" si="6"/>
        <v>6.6294072180272303E-3</v>
      </c>
      <c r="U22" s="12">
        <f t="shared" si="6"/>
        <v>6.4489224491011705E-3</v>
      </c>
      <c r="V22" s="12">
        <f t="shared" si="6"/>
        <v>7.0529424380908392E-3</v>
      </c>
      <c r="W22" s="12">
        <f t="shared" si="6"/>
        <v>6.840358112865908E-3</v>
      </c>
      <c r="X22" s="12">
        <f t="shared" si="6"/>
        <v>1.0035610229847848E-2</v>
      </c>
      <c r="Y22" s="12">
        <f t="shared" si="6"/>
        <v>1.2352039737898966E-2</v>
      </c>
      <c r="Z22" s="12">
        <f t="shared" si="6"/>
        <v>1.4600697523201514E-2</v>
      </c>
      <c r="AA22" s="12">
        <f t="shared" si="6"/>
        <v>3.1084329414863842E-2</v>
      </c>
      <c r="AB22" s="12">
        <f t="shared" si="7"/>
        <v>2.3023279663624246E-2</v>
      </c>
      <c r="AC22" s="12">
        <f t="shared" si="7"/>
        <v>2.3879982501736959E-2</v>
      </c>
      <c r="AD22" s="12">
        <f t="shared" ref="AD22" si="12">AD8/AD$12</f>
        <v>2.0468793861701133E-2</v>
      </c>
    </row>
    <row r="23" spans="1:30" x14ac:dyDescent="0.2">
      <c r="A23" s="86"/>
      <c r="B23" s="20" t="s">
        <v>11</v>
      </c>
      <c r="C23" s="71">
        <f t="shared" si="5"/>
        <v>1.0055689989376006E-2</v>
      </c>
      <c r="D23" s="71">
        <f t="shared" si="6"/>
        <v>8.3268142268533053E-3</v>
      </c>
      <c r="E23" s="71">
        <f t="shared" si="6"/>
        <v>9.0595565060664022E-3</v>
      </c>
      <c r="F23" s="71">
        <f t="shared" si="6"/>
        <v>1.472301705467422E-2</v>
      </c>
      <c r="G23" s="71">
        <f t="shared" si="6"/>
        <v>2.5761270700814121E-2</v>
      </c>
      <c r="H23" s="71">
        <f t="shared" si="6"/>
        <v>2.3591297732124754E-2</v>
      </c>
      <c r="I23" s="71">
        <f t="shared" si="6"/>
        <v>2.4135761403621267E-2</v>
      </c>
      <c r="J23" s="71">
        <f t="shared" si="6"/>
        <v>2.3899831818915845E-2</v>
      </c>
      <c r="K23" s="71">
        <f t="shared" si="6"/>
        <v>3.0084971947115336E-2</v>
      </c>
      <c r="L23" s="71">
        <f t="shared" si="6"/>
        <v>5.437902412535877E-2</v>
      </c>
      <c r="M23" s="71">
        <f t="shared" si="6"/>
        <v>7.5377258631603022E-2</v>
      </c>
      <c r="N23" s="71">
        <f t="shared" si="6"/>
        <v>0.12022518667409959</v>
      </c>
      <c r="O23" s="71">
        <f t="shared" si="6"/>
        <v>0.14696153230539402</v>
      </c>
      <c r="P23" s="71">
        <f t="shared" si="6"/>
        <v>0.14087757924977695</v>
      </c>
      <c r="Q23" s="71">
        <f t="shared" si="6"/>
        <v>0.11080251067526399</v>
      </c>
      <c r="R23" s="71">
        <f t="shared" si="6"/>
        <v>9.7486582708964348E-2</v>
      </c>
      <c r="S23" s="71">
        <f t="shared" si="6"/>
        <v>0.11284747606487194</v>
      </c>
      <c r="T23" s="71">
        <f t="shared" si="6"/>
        <v>0.14180391224210714</v>
      </c>
      <c r="U23" s="71">
        <f t="shared" si="6"/>
        <v>0.14682841100338084</v>
      </c>
      <c r="V23" s="71">
        <f t="shared" si="6"/>
        <v>0.16815699602395529</v>
      </c>
      <c r="W23" s="71">
        <f t="shared" si="6"/>
        <v>0.15806334295419899</v>
      </c>
      <c r="X23" s="71">
        <f t="shared" si="6"/>
        <v>0.20880543865328585</v>
      </c>
      <c r="Y23" s="71">
        <f t="shared" si="6"/>
        <v>0.28477066159374342</v>
      </c>
      <c r="Z23" s="71">
        <f t="shared" si="6"/>
        <v>0.33730862446060178</v>
      </c>
      <c r="AA23" s="71">
        <f t="shared" si="6"/>
        <v>0.78662451842339232</v>
      </c>
      <c r="AB23" s="71">
        <f t="shared" si="7"/>
        <v>0.6825453799610296</v>
      </c>
      <c r="AC23" s="71">
        <f t="shared" si="7"/>
        <v>0.69349733666143432</v>
      </c>
      <c r="AD23" s="71">
        <f t="shared" ref="AD23" si="13">AD9/AD$12</f>
        <v>0.66569196219706184</v>
      </c>
    </row>
    <row r="24" spans="1:30" x14ac:dyDescent="0.2">
      <c r="A24" s="87" t="s">
        <v>33</v>
      </c>
      <c r="B24" s="88"/>
      <c r="C24" s="12">
        <f t="shared" si="5"/>
        <v>0.98510559741404424</v>
      </c>
      <c r="D24" s="12">
        <f t="shared" si="6"/>
        <v>0.98779652267597773</v>
      </c>
      <c r="E24" s="12">
        <f t="shared" si="6"/>
        <v>0.98917308738865184</v>
      </c>
      <c r="F24" s="12">
        <f t="shared" si="6"/>
        <v>0.97932811352481552</v>
      </c>
      <c r="G24" s="12">
        <f t="shared" si="6"/>
        <v>0.9709052723327708</v>
      </c>
      <c r="H24" s="12">
        <f t="shared" si="6"/>
        <v>0.96568366080291346</v>
      </c>
      <c r="I24" s="12">
        <f t="shared" si="6"/>
        <v>0.97220329745196887</v>
      </c>
      <c r="J24" s="12">
        <f t="shared" si="6"/>
        <v>0.97213196110172395</v>
      </c>
      <c r="K24" s="12">
        <f t="shared" si="6"/>
        <v>0.96235025670279539</v>
      </c>
      <c r="L24" s="12">
        <f t="shared" si="6"/>
        <v>0.93988053680862615</v>
      </c>
      <c r="M24" s="12">
        <f t="shared" si="6"/>
        <v>0.91253769926755701</v>
      </c>
      <c r="N24" s="12">
        <f t="shared" si="6"/>
        <v>0.84858002057144655</v>
      </c>
      <c r="O24" s="12">
        <f t="shared" si="6"/>
        <v>0.82708211065464432</v>
      </c>
      <c r="P24" s="12">
        <f t="shared" si="6"/>
        <v>0.79875099241264713</v>
      </c>
      <c r="Q24" s="12">
        <f t="shared" si="6"/>
        <v>0.86399285460841058</v>
      </c>
      <c r="R24" s="12">
        <f t="shared" si="6"/>
        <v>0.85321749295924332</v>
      </c>
      <c r="S24" s="12">
        <f t="shared" si="6"/>
        <v>0.83989051543135862</v>
      </c>
      <c r="T24" s="12">
        <f t="shared" si="6"/>
        <v>0.81697039062964505</v>
      </c>
      <c r="U24" s="12">
        <f t="shared" si="6"/>
        <v>0.79774511118061453</v>
      </c>
      <c r="V24" s="12">
        <f t="shared" si="6"/>
        <v>0.76880372197383406</v>
      </c>
      <c r="W24" s="12">
        <f t="shared" si="6"/>
        <v>0.77444615539374617</v>
      </c>
      <c r="X24" s="12">
        <f t="shared" si="6"/>
        <v>0.66425087981286357</v>
      </c>
      <c r="Y24" s="12">
        <f t="shared" si="6"/>
        <v>0.68344430352990915</v>
      </c>
      <c r="Z24" s="12">
        <f t="shared" si="6"/>
        <v>0.6363864751433469</v>
      </c>
      <c r="AA24" s="12">
        <f t="shared" si="6"/>
        <v>0.18235700879186015</v>
      </c>
      <c r="AB24" s="12">
        <f t="shared" si="7"/>
        <v>0.14195979899497491</v>
      </c>
      <c r="AC24" s="12">
        <f t="shared" si="7"/>
        <v>0.14245644733794807</v>
      </c>
      <c r="AD24" s="12">
        <f t="shared" ref="AD24" si="14">AD10/AD$12</f>
        <v>0.12950313464957425</v>
      </c>
    </row>
    <row r="25" spans="1:30" ht="15" customHeight="1" x14ac:dyDescent="0.2">
      <c r="A25" s="94" t="s">
        <v>0</v>
      </c>
      <c r="B25" s="94"/>
      <c r="C25" s="12">
        <f t="shared" si="5"/>
        <v>4.8387125965796895E-3</v>
      </c>
      <c r="D25" s="12">
        <f t="shared" si="6"/>
        <v>3.876663097168883E-3</v>
      </c>
      <c r="E25" s="12">
        <f t="shared" si="6"/>
        <v>1.7673561052818059E-3</v>
      </c>
      <c r="F25" s="12">
        <f t="shared" si="6"/>
        <v>5.9488694205102905E-3</v>
      </c>
      <c r="G25" s="12">
        <f t="shared" si="6"/>
        <v>3.3334569664150724E-3</v>
      </c>
      <c r="H25" s="12">
        <f t="shared" si="6"/>
        <v>1.0725041464961844E-2</v>
      </c>
      <c r="I25" s="12">
        <f t="shared" si="6"/>
        <v>3.6609411444098005E-3</v>
      </c>
      <c r="J25" s="12">
        <f t="shared" si="6"/>
        <v>3.9682070793602029E-3</v>
      </c>
      <c r="K25" s="12">
        <f t="shared" si="6"/>
        <v>7.5647713500894649E-3</v>
      </c>
      <c r="L25" s="12">
        <f t="shared" si="6"/>
        <v>5.7404390660150484E-3</v>
      </c>
      <c r="M25" s="12">
        <f t="shared" si="6"/>
        <v>1.2085042100839889E-2</v>
      </c>
      <c r="N25" s="12">
        <f t="shared" si="6"/>
        <v>3.119479275445388E-2</v>
      </c>
      <c r="O25" s="12">
        <f t="shared" si="6"/>
        <v>2.5956357039961582E-2</v>
      </c>
      <c r="P25" s="12">
        <f t="shared" si="6"/>
        <v>6.0371428337575819E-2</v>
      </c>
      <c r="Q25" s="12">
        <f t="shared" si="6"/>
        <v>2.5204634716325513E-2</v>
      </c>
      <c r="R25" s="12">
        <f t="shared" si="6"/>
        <v>4.9295924331792342E-2</v>
      </c>
      <c r="S25" s="12">
        <f t="shared" si="6"/>
        <v>4.7262008503769375E-2</v>
      </c>
      <c r="T25" s="12">
        <f t="shared" si="6"/>
        <v>4.1225697128247821E-2</v>
      </c>
      <c r="U25" s="12">
        <f t="shared" si="6"/>
        <v>5.5426477816004634E-2</v>
      </c>
      <c r="V25" s="12">
        <f t="shared" si="6"/>
        <v>6.3039282002210748E-2</v>
      </c>
      <c r="W25" s="12">
        <f t="shared" si="6"/>
        <v>6.7490501652054793E-2</v>
      </c>
      <c r="X25" s="12">
        <f t="shared" si="6"/>
        <v>0.12694368153385061</v>
      </c>
      <c r="Y25" s="12">
        <f t="shared" si="6"/>
        <v>3.1785034876347491E-2</v>
      </c>
      <c r="Z25" s="12">
        <f t="shared" si="6"/>
        <v>2.6304900396051312E-2</v>
      </c>
      <c r="AA25" s="12">
        <f t="shared" si="6"/>
        <v>3.1018472784747605E-2</v>
      </c>
      <c r="AB25" s="12">
        <f t="shared" si="7"/>
        <v>0.1754948210439955</v>
      </c>
      <c r="AC25" s="12">
        <f t="shared" si="7"/>
        <v>0.16404621600061756</v>
      </c>
      <c r="AD25" s="12">
        <f t="shared" ref="AD25" si="15">AD11/AD$12</f>
        <v>0.20480490315336389</v>
      </c>
    </row>
    <row r="26" spans="1:30" ht="15" x14ac:dyDescent="0.2">
      <c r="A26" s="95" t="s">
        <v>12</v>
      </c>
      <c r="B26" s="95"/>
      <c r="C26" s="12">
        <f t="shared" si="5"/>
        <v>1</v>
      </c>
      <c r="D26" s="12">
        <f t="shared" si="6"/>
        <v>1</v>
      </c>
      <c r="E26" s="12">
        <f t="shared" si="6"/>
        <v>1</v>
      </c>
      <c r="F26" s="12">
        <f t="shared" si="6"/>
        <v>1</v>
      </c>
      <c r="G26" s="12">
        <f t="shared" si="6"/>
        <v>1</v>
      </c>
      <c r="H26" s="12">
        <f t="shared" si="6"/>
        <v>1</v>
      </c>
      <c r="I26" s="12">
        <f t="shared" si="6"/>
        <v>1</v>
      </c>
      <c r="J26" s="12">
        <f t="shared" si="6"/>
        <v>1</v>
      </c>
      <c r="K26" s="12">
        <f t="shared" si="6"/>
        <v>1</v>
      </c>
      <c r="L26" s="12">
        <f t="shared" si="6"/>
        <v>1</v>
      </c>
      <c r="M26" s="12">
        <f t="shared" si="6"/>
        <v>1</v>
      </c>
      <c r="N26" s="12">
        <f t="shared" si="6"/>
        <v>1</v>
      </c>
      <c r="O26" s="12">
        <f t="shared" si="6"/>
        <v>1</v>
      </c>
      <c r="P26" s="12">
        <f t="shared" si="6"/>
        <v>1</v>
      </c>
      <c r="Q26" s="12">
        <f t="shared" si="6"/>
        <v>1</v>
      </c>
      <c r="R26" s="12">
        <f t="shared" si="6"/>
        <v>1</v>
      </c>
      <c r="S26" s="12">
        <f t="shared" si="6"/>
        <v>1</v>
      </c>
      <c r="T26" s="12">
        <f t="shared" si="6"/>
        <v>1</v>
      </c>
      <c r="U26" s="12">
        <f t="shared" si="6"/>
        <v>1</v>
      </c>
      <c r="V26" s="12">
        <f t="shared" si="6"/>
        <v>1</v>
      </c>
      <c r="W26" s="12">
        <f t="shared" si="6"/>
        <v>1</v>
      </c>
      <c r="X26" s="12">
        <f t="shared" si="6"/>
        <v>1</v>
      </c>
      <c r="Y26" s="12">
        <f t="shared" si="6"/>
        <v>1</v>
      </c>
      <c r="Z26" s="12">
        <f t="shared" si="6"/>
        <v>1</v>
      </c>
      <c r="AA26" s="12">
        <f t="shared" si="6"/>
        <v>1</v>
      </c>
      <c r="AB26" s="12">
        <f t="shared" si="7"/>
        <v>1</v>
      </c>
      <c r="AC26" s="12">
        <f t="shared" si="7"/>
        <v>1</v>
      </c>
      <c r="AD26" s="12">
        <f t="shared" ref="AD26" si="16">AD12/AD$12</f>
        <v>1</v>
      </c>
    </row>
  </sheetData>
  <mergeCells count="17">
    <mergeCell ref="C17:AD17"/>
    <mergeCell ref="AE3:AL3"/>
    <mergeCell ref="AM3:AM4"/>
    <mergeCell ref="AM5:AM12"/>
    <mergeCell ref="A5:A9"/>
    <mergeCell ref="A24:B24"/>
    <mergeCell ref="A19:A23"/>
    <mergeCell ref="A10:B10"/>
    <mergeCell ref="A11:B11"/>
    <mergeCell ref="A3:A4"/>
    <mergeCell ref="B3:B4"/>
    <mergeCell ref="C3:AD3"/>
    <mergeCell ref="A25:B25"/>
    <mergeCell ref="A26:B26"/>
    <mergeCell ref="A12:B12"/>
    <mergeCell ref="A17:A18"/>
    <mergeCell ref="B17:B18"/>
  </mergeCells>
  <phoneticPr fontId="21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="90" zoomScaleNormal="90" workbookViewId="0">
      <selection activeCell="S16" sqref="S16"/>
    </sheetView>
  </sheetViews>
  <sheetFormatPr defaultRowHeight="12.75" x14ac:dyDescent="0.2"/>
  <cols>
    <col min="1" max="1" width="13.85546875" customWidth="1"/>
    <col min="2" max="2" width="26.85546875" customWidth="1"/>
    <col min="3" max="14" width="7.5703125" customWidth="1"/>
    <col min="21" max="21" width="10.42578125" customWidth="1"/>
  </cols>
  <sheetData>
    <row r="1" spans="1:24" ht="15.75" x14ac:dyDescent="0.25">
      <c r="A1" s="1" t="s">
        <v>37</v>
      </c>
    </row>
    <row r="3" spans="1:24" ht="14.1" customHeight="1" x14ac:dyDescent="0.2">
      <c r="A3" s="74" t="s">
        <v>1</v>
      </c>
      <c r="B3" s="75" t="s">
        <v>2</v>
      </c>
      <c r="C3" s="74" t="s">
        <v>32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23" t="s">
        <v>5</v>
      </c>
      <c r="Q3" s="124"/>
      <c r="R3" s="124"/>
      <c r="S3" s="124"/>
      <c r="T3" s="124"/>
      <c r="U3" s="124"/>
      <c r="V3" s="124"/>
      <c r="W3" s="125"/>
      <c r="X3" s="104" t="s">
        <v>39</v>
      </c>
    </row>
    <row r="4" spans="1:24" ht="24" x14ac:dyDescent="0.2">
      <c r="A4" s="74"/>
      <c r="B4" s="75"/>
      <c r="C4" s="39">
        <v>2005</v>
      </c>
      <c r="D4" s="39">
        <v>2006</v>
      </c>
      <c r="E4" s="39">
        <v>2007</v>
      </c>
      <c r="F4" s="39">
        <v>2008</v>
      </c>
      <c r="G4" s="39">
        <v>2009</v>
      </c>
      <c r="H4" s="39">
        <v>2010</v>
      </c>
      <c r="I4" s="39">
        <v>2011</v>
      </c>
      <c r="J4" s="39">
        <v>2012</v>
      </c>
      <c r="K4" s="39">
        <v>2013</v>
      </c>
      <c r="L4" s="39">
        <v>2014</v>
      </c>
      <c r="M4" s="39">
        <v>2015</v>
      </c>
      <c r="N4" s="39">
        <v>2016</v>
      </c>
      <c r="O4" s="120">
        <v>2017</v>
      </c>
      <c r="P4" s="119" t="s">
        <v>56</v>
      </c>
      <c r="Q4" s="40" t="s">
        <v>50</v>
      </c>
      <c r="R4" s="40" t="s">
        <v>51</v>
      </c>
      <c r="S4" s="40" t="s">
        <v>15</v>
      </c>
      <c r="T4" s="40" t="s">
        <v>7</v>
      </c>
      <c r="U4" s="40" t="s">
        <v>4</v>
      </c>
      <c r="V4" s="40" t="s">
        <v>54</v>
      </c>
      <c r="W4" s="118" t="s">
        <v>55</v>
      </c>
      <c r="X4" s="105"/>
    </row>
    <row r="5" spans="1:24" ht="12.75" customHeight="1" x14ac:dyDescent="0.2">
      <c r="A5" s="101" t="s">
        <v>3</v>
      </c>
      <c r="B5" s="45" t="s">
        <v>9</v>
      </c>
      <c r="C5" s="23">
        <v>6.7530000000000007E-2</v>
      </c>
      <c r="D5" s="23">
        <v>7.3300000000000004E-2</v>
      </c>
      <c r="E5" s="23">
        <v>0.12895000000000001</v>
      </c>
      <c r="F5" s="23">
        <v>6.0040000000000003E-2</v>
      </c>
      <c r="G5" s="23">
        <v>5.808E-2</v>
      </c>
      <c r="H5" s="23">
        <v>5.4649999999999997E-2</v>
      </c>
      <c r="I5" s="23">
        <v>5.6320000000000002E-2</v>
      </c>
      <c r="J5" s="23">
        <v>4.9110000000000001E-2</v>
      </c>
      <c r="K5" s="23">
        <v>0.10501000000000001</v>
      </c>
      <c r="L5" s="23">
        <v>4.9329999999999999E-2</v>
      </c>
      <c r="M5" s="23">
        <v>3.8280000000000002E-2</v>
      </c>
      <c r="N5" s="23">
        <v>4.317E-2</v>
      </c>
      <c r="O5" s="156">
        <v>8.3040000000000003E-2</v>
      </c>
      <c r="P5" s="159">
        <f>(O5-N5)/N5</f>
        <v>0.92355802640722728</v>
      </c>
      <c r="Q5" s="158">
        <f>(N5-M5)/M5</f>
        <v>0.12774294670846389</v>
      </c>
      <c r="R5" s="12">
        <f>(N5-L5)/L5</f>
        <v>-0.12487330225015202</v>
      </c>
      <c r="S5" s="12">
        <f>(K5-$C5)/$C5</f>
        <v>0.55501258699837108</v>
      </c>
      <c r="T5" s="12">
        <f>(L5-$C5)/$C5</f>
        <v>-0.2695098474751963</v>
      </c>
      <c r="U5" s="12">
        <f>(M5-$C5)/$C5</f>
        <v>-0.43314082629942252</v>
      </c>
      <c r="V5" s="12">
        <f>(N5-C5)/C5</f>
        <v>-0.36072856508218576</v>
      </c>
      <c r="W5" s="150">
        <f>(O5-C5)/C5</f>
        <v>0.22967569968902701</v>
      </c>
      <c r="X5" s="81" t="s">
        <v>26</v>
      </c>
    </row>
    <row r="6" spans="1:24" ht="26.65" customHeight="1" x14ac:dyDescent="0.2">
      <c r="A6" s="102"/>
      <c r="B6" s="45" t="s">
        <v>16</v>
      </c>
      <c r="C6" s="23">
        <v>0.19405000000000003</v>
      </c>
      <c r="D6" s="23">
        <v>0.24448</v>
      </c>
      <c r="E6" s="23">
        <v>0.23838999999999999</v>
      </c>
      <c r="F6" s="23">
        <v>0.18720000000000001</v>
      </c>
      <c r="G6" s="23">
        <v>0.12263</v>
      </c>
      <c r="H6" s="23">
        <v>0.16406000000000001</v>
      </c>
      <c r="I6" s="23">
        <v>0.25396000000000002</v>
      </c>
      <c r="J6" s="23">
        <v>0.23408999999999999</v>
      </c>
      <c r="K6" s="23">
        <v>0.23563000000000001</v>
      </c>
      <c r="L6" s="23">
        <v>0.21713000000000002</v>
      </c>
      <c r="M6" s="23">
        <v>0.21543000000000001</v>
      </c>
      <c r="N6" s="23">
        <v>0.20935000000000001</v>
      </c>
      <c r="O6" s="156">
        <v>0.2213</v>
      </c>
      <c r="P6" s="159">
        <f t="shared" ref="P6:P12" si="0">(O6-N6)/N6</f>
        <v>5.7081442560305652E-2</v>
      </c>
      <c r="Q6" s="158">
        <f>(N6-M6)/M6</f>
        <v>-2.822262451840506E-2</v>
      </c>
      <c r="R6" s="12">
        <f>(N6-L6)/L6</f>
        <v>-3.5831068944871772E-2</v>
      </c>
      <c r="S6" s="12">
        <f>(K6-$C6)/$C6</f>
        <v>0.21427467147642346</v>
      </c>
      <c r="T6" s="12">
        <f>(L6-$C6)/$C6</f>
        <v>0.11893841793352222</v>
      </c>
      <c r="U6" s="12">
        <f>(M6-$C6)/$C6</f>
        <v>0.11017778922957989</v>
      </c>
      <c r="V6" s="12">
        <f>(N6-C6)/C6</f>
        <v>7.8845658335480434E-2</v>
      </c>
      <c r="W6" s="150">
        <f t="shared" ref="W6:W12" si="1">(O6-C6)/C6</f>
        <v>0.1404277248131923</v>
      </c>
      <c r="X6" s="82"/>
    </row>
    <row r="7" spans="1:24" ht="22.5" x14ac:dyDescent="0.2">
      <c r="A7" s="102"/>
      <c r="B7" s="45" t="s">
        <v>17</v>
      </c>
      <c r="C7" s="23">
        <v>0.25908999999999999</v>
      </c>
      <c r="D7" s="23">
        <v>0.33054</v>
      </c>
      <c r="E7" s="23">
        <v>0.35461999999999999</v>
      </c>
      <c r="F7" s="23">
        <v>0.37048999999999999</v>
      </c>
      <c r="G7" s="23">
        <v>0.34416000000000002</v>
      </c>
      <c r="H7" s="23">
        <v>0.45734999999999998</v>
      </c>
      <c r="I7" s="23">
        <v>0.47005999999999998</v>
      </c>
      <c r="J7" s="23">
        <v>0.46360000000000001</v>
      </c>
      <c r="K7" s="23">
        <v>0.48088999999999998</v>
      </c>
      <c r="L7" s="23">
        <v>0.40872999999999998</v>
      </c>
      <c r="M7" s="23">
        <v>0.33250000000000002</v>
      </c>
      <c r="N7" s="23">
        <v>0.36003000000000002</v>
      </c>
      <c r="O7" s="156">
        <v>0.4093</v>
      </c>
      <c r="P7" s="159">
        <f t="shared" si="0"/>
        <v>0.13684970696886364</v>
      </c>
      <c r="Q7" s="158">
        <f>(N7-M7)/M7</f>
        <v>8.2796992481202994E-2</v>
      </c>
      <c r="R7" s="12">
        <f>(N7-L7)/L7</f>
        <v>-0.11914956083478083</v>
      </c>
      <c r="S7" s="12">
        <f>(K7-$C7)/$C7</f>
        <v>0.85607317920413761</v>
      </c>
      <c r="T7" s="12">
        <f>(L7-$C7)/$C7</f>
        <v>0.57755992126288158</v>
      </c>
      <c r="U7" s="12">
        <f>(M7-$C7)/$C7</f>
        <v>0.28333783627310988</v>
      </c>
      <c r="V7" s="12">
        <f>(N7-C7)/C7</f>
        <v>0.38959434945385785</v>
      </c>
      <c r="W7" s="150">
        <f t="shared" si="1"/>
        <v>0.57975992898220707</v>
      </c>
      <c r="X7" s="82"/>
    </row>
    <row r="8" spans="1:24" ht="24.75" customHeight="1" x14ac:dyDescent="0.2">
      <c r="A8" s="102"/>
      <c r="B8" s="45" t="s">
        <v>18</v>
      </c>
      <c r="C8" s="23">
        <v>0.65681999999999996</v>
      </c>
      <c r="D8" s="23">
        <v>0.83841999999999994</v>
      </c>
      <c r="E8" s="23">
        <v>0.76011000000000006</v>
      </c>
      <c r="F8" s="23">
        <v>0.63983999999999996</v>
      </c>
      <c r="G8" s="23">
        <v>0.65779999999999994</v>
      </c>
      <c r="H8" s="23">
        <v>0.70886000000000005</v>
      </c>
      <c r="I8" s="23">
        <v>0.7861800000000001</v>
      </c>
      <c r="J8" s="23">
        <v>0.63722000000000001</v>
      </c>
      <c r="K8" s="23">
        <v>0.66744999999999999</v>
      </c>
      <c r="L8" s="23">
        <v>0.61760999999999999</v>
      </c>
      <c r="M8" s="23">
        <v>0.51296999999999993</v>
      </c>
      <c r="N8" s="23">
        <v>0.58077000000000001</v>
      </c>
      <c r="O8" s="156">
        <v>0.62888999999999995</v>
      </c>
      <c r="P8" s="159">
        <f t="shared" si="0"/>
        <v>8.2855519396662941E-2</v>
      </c>
      <c r="Q8" s="158">
        <f>(N8-M8)/M8</f>
        <v>0.13217147201590754</v>
      </c>
      <c r="R8" s="12">
        <f>(N8-L8)/L8</f>
        <v>-5.9649293243308858E-2</v>
      </c>
      <c r="S8" s="12">
        <f>(K8-$C8)/$C8</f>
        <v>1.6184038244876874E-2</v>
      </c>
      <c r="T8" s="12">
        <f>(L8-$C8)/$C8</f>
        <v>-5.9696720562711199E-2</v>
      </c>
      <c r="U8" s="12">
        <f>(M8-$C8)/$C8</f>
        <v>-0.21900977436740665</v>
      </c>
      <c r="V8" s="12">
        <f>(N8-C8)/C8</f>
        <v>-0.11578514661551104</v>
      </c>
      <c r="W8" s="150">
        <f t="shared" si="1"/>
        <v>-4.2523065680095021E-2</v>
      </c>
      <c r="X8" s="82"/>
    </row>
    <row r="9" spans="1:24" ht="12.75" customHeight="1" x14ac:dyDescent="0.2">
      <c r="A9" s="103"/>
      <c r="B9" s="49" t="s">
        <v>11</v>
      </c>
      <c r="C9" s="24">
        <f t="shared" ref="C9:M9" si="2">C5+C6+C7+C8</f>
        <v>1.1774899999999999</v>
      </c>
      <c r="D9" s="24">
        <f t="shared" si="2"/>
        <v>1.48674</v>
      </c>
      <c r="E9" s="24">
        <f t="shared" si="2"/>
        <v>1.48207</v>
      </c>
      <c r="F9" s="24">
        <f t="shared" si="2"/>
        <v>1.2575699999999999</v>
      </c>
      <c r="G9" s="24">
        <f t="shared" si="2"/>
        <v>1.1826699999999999</v>
      </c>
      <c r="H9" s="24">
        <f t="shared" si="2"/>
        <v>1.3849200000000002</v>
      </c>
      <c r="I9" s="24">
        <f t="shared" si="2"/>
        <v>1.5665200000000001</v>
      </c>
      <c r="J9" s="24">
        <f t="shared" si="2"/>
        <v>1.38402</v>
      </c>
      <c r="K9" s="24">
        <f t="shared" si="2"/>
        <v>1.48898</v>
      </c>
      <c r="L9" s="24">
        <f t="shared" si="2"/>
        <v>1.2927999999999999</v>
      </c>
      <c r="M9" s="24">
        <f t="shared" si="2"/>
        <v>1.09918</v>
      </c>
      <c r="N9" s="24">
        <f>N5+N6+N7+N8</f>
        <v>1.1933199999999999</v>
      </c>
      <c r="O9" s="24">
        <f>O5+O6+O7+O8</f>
        <v>1.34253</v>
      </c>
      <c r="P9" s="138">
        <f t="shared" si="0"/>
        <v>0.12503770991854662</v>
      </c>
      <c r="Q9" s="33">
        <f>(N9-M9)/M9</f>
        <v>8.5645663130697325E-2</v>
      </c>
      <c r="R9" s="22">
        <f>(N9-L9)/L9</f>
        <v>-7.6949257425742587E-2</v>
      </c>
      <c r="S9" s="22">
        <f>(K9-$C9)/$C9</f>
        <v>0.26453727844822467</v>
      </c>
      <c r="T9" s="22">
        <f>(L9-$C9)/$C9</f>
        <v>9.7928644829255479E-2</v>
      </c>
      <c r="U9" s="22">
        <f>(M9-$C9)/$C9</f>
        <v>-6.6505872661338852E-2</v>
      </c>
      <c r="V9" s="22">
        <f>(N9-C9)/C9</f>
        <v>1.3443850903192394E-2</v>
      </c>
      <c r="W9" s="138">
        <f t="shared" si="1"/>
        <v>0.14016254915116058</v>
      </c>
      <c r="X9" s="82"/>
    </row>
    <row r="10" spans="1:24" s="6" customFormat="1" ht="22.15" customHeight="1" x14ac:dyDescent="0.2">
      <c r="A10" s="109" t="s">
        <v>40</v>
      </c>
      <c r="B10" s="110"/>
      <c r="C10" s="24">
        <v>36.028129999999997</v>
      </c>
      <c r="D10" s="24">
        <v>19.869969999999999</v>
      </c>
      <c r="E10" s="24">
        <v>3.7182499999999998</v>
      </c>
      <c r="F10" s="24">
        <v>3.6269400000000003</v>
      </c>
      <c r="G10" s="24">
        <v>3.1731400000000001</v>
      </c>
      <c r="H10" s="24">
        <v>9.3612099999999998</v>
      </c>
      <c r="I10" s="24">
        <v>0.57716999999999996</v>
      </c>
      <c r="J10" s="24">
        <v>0.36802999999999997</v>
      </c>
      <c r="K10" s="24">
        <v>0.36710999999999999</v>
      </c>
      <c r="L10" s="24">
        <v>0.36653999999999998</v>
      </c>
      <c r="M10" s="24">
        <v>0.36557000000000001</v>
      </c>
      <c r="N10" s="24">
        <v>0.36516999999999999</v>
      </c>
      <c r="O10" s="157">
        <v>0.36516999999999999</v>
      </c>
      <c r="P10" s="138">
        <f t="shared" si="0"/>
        <v>0</v>
      </c>
      <c r="Q10" s="33">
        <f>(N10-M10)/M10</f>
        <v>-1.094181688869468E-3</v>
      </c>
      <c r="R10" s="22">
        <f>(N10-L10)/L10</f>
        <v>-3.7376548262126439E-3</v>
      </c>
      <c r="S10" s="22">
        <f>(K10-$C10)/$C10</f>
        <v>-0.98981046199178258</v>
      </c>
      <c r="T10" s="22">
        <f>(L10-$C10)/$C10</f>
        <v>-0.98982628296278485</v>
      </c>
      <c r="U10" s="22">
        <f>(M10-$C10)/$C10</f>
        <v>-0.98985320636957852</v>
      </c>
      <c r="V10" s="22">
        <f>(N10-C10)/C10</f>
        <v>-0.98986430880536957</v>
      </c>
      <c r="W10" s="138">
        <f t="shared" si="1"/>
        <v>-0.98986430880536957</v>
      </c>
      <c r="X10" s="82"/>
    </row>
    <row r="11" spans="1:24" ht="12.75" customHeight="1" x14ac:dyDescent="0.2">
      <c r="A11" s="94" t="s">
        <v>0</v>
      </c>
      <c r="B11" s="94"/>
      <c r="C11" s="23">
        <v>5.2199999999999998E-3</v>
      </c>
      <c r="D11" s="23">
        <v>3.82E-3</v>
      </c>
      <c r="E11" s="23">
        <v>1.0359999999999999E-2</v>
      </c>
      <c r="F11" s="23">
        <v>1.4800000000000001E-2</v>
      </c>
      <c r="G11" s="23">
        <v>1.523E-2</v>
      </c>
      <c r="H11" s="23">
        <v>1.4149999999999999E-2</v>
      </c>
      <c r="I11" s="23">
        <v>1.0960000000000001E-2</v>
      </c>
      <c r="J11" s="23">
        <v>3.5070000000000004E-2</v>
      </c>
      <c r="K11" s="23">
        <v>5.1409999999999997E-2</v>
      </c>
      <c r="L11" s="23">
        <v>6.763000000000001E-2</v>
      </c>
      <c r="M11" s="23">
        <v>9.5630000000000007E-2</v>
      </c>
      <c r="N11" s="23">
        <v>9.672E-2</v>
      </c>
      <c r="O11" s="156">
        <v>0.10126</v>
      </c>
      <c r="P11" s="150">
        <f t="shared" si="0"/>
        <v>4.6939619520264708E-2</v>
      </c>
      <c r="Q11" s="32">
        <f>(N11-M11)/M11</f>
        <v>1.1398096831538154E-2</v>
      </c>
      <c r="R11" s="12">
        <f>(N11-L11)/L11</f>
        <v>0.43013455567056019</v>
      </c>
      <c r="S11" s="12">
        <f>(K11-$C11)/$C11</f>
        <v>8.8486590038314166</v>
      </c>
      <c r="T11" s="12">
        <f>(L11-$C11)/$C11</f>
        <v>11.955938697318009</v>
      </c>
      <c r="U11" s="12">
        <f>(M11-$C11)/$C11</f>
        <v>17.319923371647512</v>
      </c>
      <c r="V11" s="12">
        <f>(N11-C11)/C11</f>
        <v>17.52873563218391</v>
      </c>
      <c r="W11" s="150">
        <f t="shared" si="1"/>
        <v>18.398467432950191</v>
      </c>
      <c r="X11" s="82"/>
    </row>
    <row r="12" spans="1:24" ht="15.75" x14ac:dyDescent="0.25">
      <c r="A12" s="112" t="s">
        <v>12</v>
      </c>
      <c r="B12" s="112"/>
      <c r="C12" s="70">
        <f t="shared" ref="C12:H12" si="3">C9+C10+C11</f>
        <v>37.210839999999997</v>
      </c>
      <c r="D12" s="70">
        <f t="shared" si="3"/>
        <v>21.360530000000001</v>
      </c>
      <c r="E12" s="70">
        <f t="shared" si="3"/>
        <v>5.21068</v>
      </c>
      <c r="F12" s="70">
        <f t="shared" si="3"/>
        <v>4.8993100000000007</v>
      </c>
      <c r="G12" s="70">
        <f t="shared" si="3"/>
        <v>4.3710399999999998</v>
      </c>
      <c r="H12" s="70">
        <f t="shared" si="3"/>
        <v>10.760280000000002</v>
      </c>
      <c r="I12" s="70">
        <f t="shared" ref="I12:O12" si="4">I9+I10+I11</f>
        <v>2.1546500000000002</v>
      </c>
      <c r="J12" s="70">
        <f t="shared" si="4"/>
        <v>1.78712</v>
      </c>
      <c r="K12" s="70">
        <f t="shared" si="4"/>
        <v>1.9075</v>
      </c>
      <c r="L12" s="70">
        <f t="shared" si="4"/>
        <v>1.7269699999999999</v>
      </c>
      <c r="M12" s="70">
        <f t="shared" si="4"/>
        <v>1.5603800000000001</v>
      </c>
      <c r="N12" s="70">
        <f t="shared" si="4"/>
        <v>1.6552099999999998</v>
      </c>
      <c r="O12" s="70">
        <f t="shared" si="4"/>
        <v>1.8089599999999999</v>
      </c>
      <c r="P12" s="140">
        <f t="shared" si="0"/>
        <v>9.2888515656623677E-2</v>
      </c>
      <c r="Q12" s="21">
        <f>(N12-M12)/M12</f>
        <v>6.0773657698765519E-2</v>
      </c>
      <c r="R12" s="21">
        <f>(N12-L12)/L12</f>
        <v>-4.1552545788288188E-2</v>
      </c>
      <c r="S12" s="68">
        <f>(K12-$C12)/$C12</f>
        <v>-0.94873805589983995</v>
      </c>
      <c r="T12" s="68">
        <f>(L12-$C12)/$C12</f>
        <v>-0.95358959915981467</v>
      </c>
      <c r="U12" s="68">
        <f>(M12-$C12)/$C12</f>
        <v>-0.95806652040104434</v>
      </c>
      <c r="V12" s="21">
        <f>(N12-C12)/C12</f>
        <v>-0.95551806946577944</v>
      </c>
      <c r="W12" s="141">
        <f t="shared" si="1"/>
        <v>-0.95138620896491455</v>
      </c>
      <c r="X12" s="83"/>
    </row>
    <row r="13" spans="1:24" x14ac:dyDescent="0.2">
      <c r="A13" s="7" t="s">
        <v>34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  <c r="T13" s="4"/>
    </row>
    <row r="15" spans="1:24" ht="15.75" x14ac:dyDescent="0.25">
      <c r="A15" s="1" t="s">
        <v>38</v>
      </c>
    </row>
    <row r="17" spans="1:15" ht="15" customHeight="1" x14ac:dyDescent="0.2">
      <c r="A17" s="74" t="s">
        <v>1</v>
      </c>
      <c r="B17" s="75" t="s">
        <v>2</v>
      </c>
      <c r="C17" s="78" t="s">
        <v>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</row>
    <row r="18" spans="1:15" x14ac:dyDescent="0.2">
      <c r="A18" s="74"/>
      <c r="B18" s="75"/>
      <c r="C18" s="14">
        <v>2005</v>
      </c>
      <c r="D18" s="14">
        <v>2006</v>
      </c>
      <c r="E18" s="14">
        <v>2007</v>
      </c>
      <c r="F18" s="14">
        <v>2008</v>
      </c>
      <c r="G18" s="14">
        <v>2009</v>
      </c>
      <c r="H18" s="14">
        <v>2010</v>
      </c>
      <c r="I18" s="14">
        <v>2011</v>
      </c>
      <c r="J18" s="14">
        <v>2012</v>
      </c>
      <c r="K18" s="14">
        <v>2013</v>
      </c>
      <c r="L18" s="14">
        <v>2014</v>
      </c>
      <c r="M18" s="14">
        <v>2015</v>
      </c>
      <c r="N18" s="14">
        <v>2016</v>
      </c>
      <c r="O18" s="114">
        <v>2017</v>
      </c>
    </row>
    <row r="19" spans="1:15" x14ac:dyDescent="0.2">
      <c r="A19" s="101" t="s">
        <v>3</v>
      </c>
      <c r="B19" s="45" t="s">
        <v>9</v>
      </c>
      <c r="C19" s="12">
        <f>C5/C$12</f>
        <v>1.8147937536481308E-3</v>
      </c>
      <c r="D19" s="12">
        <f t="shared" ref="D19:M19" si="5">D5/D$12</f>
        <v>3.4315627936198213E-3</v>
      </c>
      <c r="E19" s="12">
        <f t="shared" si="5"/>
        <v>2.4747249879094477E-2</v>
      </c>
      <c r="F19" s="12">
        <f t="shared" si="5"/>
        <v>1.2254786898563266E-2</v>
      </c>
      <c r="G19" s="12">
        <f t="shared" si="5"/>
        <v>1.3287455616969875E-2</v>
      </c>
      <c r="H19" s="12">
        <f t="shared" si="5"/>
        <v>5.078864118777577E-3</v>
      </c>
      <c r="I19" s="12">
        <f t="shared" si="5"/>
        <v>2.6138816049010277E-2</v>
      </c>
      <c r="J19" s="12">
        <f t="shared" si="5"/>
        <v>2.7479967769371949E-2</v>
      </c>
      <c r="K19" s="12">
        <f t="shared" si="5"/>
        <v>5.5051114023591093E-2</v>
      </c>
      <c r="L19" s="12">
        <f t="shared" si="5"/>
        <v>2.856447998517635E-2</v>
      </c>
      <c r="M19" s="12">
        <f t="shared" si="5"/>
        <v>2.4532485676565963E-2</v>
      </c>
      <c r="N19" s="12">
        <f t="shared" ref="N19:O19" si="6">N5/N$12</f>
        <v>2.6081282737537837E-2</v>
      </c>
      <c r="O19" s="12">
        <f t="shared" si="6"/>
        <v>4.5904829294180084E-2</v>
      </c>
    </row>
    <row r="20" spans="1:15" ht="22.5" x14ac:dyDescent="0.2">
      <c r="A20" s="102"/>
      <c r="B20" s="45" t="s">
        <v>16</v>
      </c>
      <c r="C20" s="12">
        <f t="shared" ref="C20:M20" si="7">C6/C$12</f>
        <v>5.2148782451565201E-3</v>
      </c>
      <c r="D20" s="12">
        <f t="shared" si="7"/>
        <v>1.1445408892007829E-2</v>
      </c>
      <c r="E20" s="12">
        <f t="shared" si="7"/>
        <v>4.57502667598087E-2</v>
      </c>
      <c r="F20" s="12">
        <f t="shared" si="7"/>
        <v>3.8209462148751552E-2</v>
      </c>
      <c r="G20" s="12">
        <f t="shared" si="7"/>
        <v>2.8055108166477546E-2</v>
      </c>
      <c r="H20" s="12">
        <f t="shared" si="7"/>
        <v>1.5246815138639513E-2</v>
      </c>
      <c r="I20" s="12">
        <f t="shared" si="7"/>
        <v>0.11786601072099877</v>
      </c>
      <c r="J20" s="12">
        <f t="shared" si="7"/>
        <v>0.13098728680782487</v>
      </c>
      <c r="K20" s="12">
        <f t="shared" si="7"/>
        <v>0.12352817824377457</v>
      </c>
      <c r="L20" s="12">
        <f t="shared" si="7"/>
        <v>0.12572887774541538</v>
      </c>
      <c r="M20" s="12">
        <f t="shared" si="7"/>
        <v>0.13806252323152052</v>
      </c>
      <c r="N20" s="12">
        <f t="shared" ref="N20:O20" si="8">N6/N$12</f>
        <v>0.1264794195298482</v>
      </c>
      <c r="O20" s="12">
        <f t="shared" si="8"/>
        <v>0.12233548558287635</v>
      </c>
    </row>
    <row r="21" spans="1:15" ht="22.5" x14ac:dyDescent="0.2">
      <c r="A21" s="102"/>
      <c r="B21" s="45" t="s">
        <v>17</v>
      </c>
      <c r="C21" s="12">
        <f t="shared" ref="C21:M21" si="9">C7/C$12</f>
        <v>6.9627560141077172E-3</v>
      </c>
      <c r="D21" s="12">
        <f t="shared" si="9"/>
        <v>1.547433514056065E-2</v>
      </c>
      <c r="E21" s="12">
        <f t="shared" si="9"/>
        <v>6.8056376518995598E-2</v>
      </c>
      <c r="F21" s="12">
        <f t="shared" si="9"/>
        <v>7.5620852732323524E-2</v>
      </c>
      <c r="G21" s="12">
        <f t="shared" si="9"/>
        <v>7.8736410556755385E-2</v>
      </c>
      <c r="H21" s="12">
        <f t="shared" si="9"/>
        <v>4.2503540800053523E-2</v>
      </c>
      <c r="I21" s="12">
        <f t="shared" si="9"/>
        <v>0.21816072215905133</v>
      </c>
      <c r="J21" s="12">
        <f t="shared" si="9"/>
        <v>0.25941179103809481</v>
      </c>
      <c r="K21" s="12">
        <f t="shared" si="9"/>
        <v>0.25210484927916121</v>
      </c>
      <c r="L21" s="12">
        <f t="shared" si="9"/>
        <v>0.23667463823922824</v>
      </c>
      <c r="M21" s="12">
        <f t="shared" si="9"/>
        <v>0.21308911931708943</v>
      </c>
      <c r="N21" s="12">
        <f t="shared" ref="N21:O21" si="10">N7/N$12</f>
        <v>0.21751318563807617</v>
      </c>
      <c r="O21" s="12">
        <f t="shared" si="10"/>
        <v>0.22626260392711836</v>
      </c>
    </row>
    <row r="22" spans="1:15" ht="22.5" x14ac:dyDescent="0.2">
      <c r="A22" s="102"/>
      <c r="B22" s="45" t="s">
        <v>18</v>
      </c>
      <c r="C22" s="12">
        <f t="shared" ref="C22:M22" si="11">C8/C$12</f>
        <v>1.7651308059694434E-2</v>
      </c>
      <c r="D22" s="12">
        <f t="shared" si="11"/>
        <v>3.9250898737063167E-2</v>
      </c>
      <c r="E22" s="12">
        <f t="shared" si="11"/>
        <v>0.14587539438230712</v>
      </c>
      <c r="F22" s="12">
        <f t="shared" si="11"/>
        <v>0.13059798216483542</v>
      </c>
      <c r="G22" s="12">
        <f t="shared" si="11"/>
        <v>0.15049050111643911</v>
      </c>
      <c r="H22" s="12">
        <f t="shared" si="11"/>
        <v>6.5877467872583237E-2</v>
      </c>
      <c r="I22" s="12">
        <f t="shared" si="11"/>
        <v>0.36487596593414245</v>
      </c>
      <c r="J22" s="12">
        <f t="shared" si="11"/>
        <v>0.35656251398898786</v>
      </c>
      <c r="K22" s="12">
        <f t="shared" si="11"/>
        <v>0.34990825688073396</v>
      </c>
      <c r="L22" s="12">
        <f t="shared" si="11"/>
        <v>0.35762636293624095</v>
      </c>
      <c r="M22" s="12">
        <f t="shared" si="11"/>
        <v>0.32874684371755591</v>
      </c>
      <c r="N22" s="12">
        <f t="shared" ref="N22:O22" si="12">N8/N$12</f>
        <v>0.35087390723835649</v>
      </c>
      <c r="O22" s="12">
        <f t="shared" si="12"/>
        <v>0.34765279497611884</v>
      </c>
    </row>
    <row r="23" spans="1:15" x14ac:dyDescent="0.2">
      <c r="A23" s="103"/>
      <c r="B23" s="49" t="s">
        <v>11</v>
      </c>
      <c r="C23" s="17">
        <f t="shared" ref="C23:M23" si="13">C9/C$12</f>
        <v>3.1643736072606801E-2</v>
      </c>
      <c r="D23" s="17">
        <f t="shared" si="13"/>
        <v>6.9602205563251474E-2</v>
      </c>
      <c r="E23" s="17">
        <f t="shared" si="13"/>
        <v>0.28442928754020591</v>
      </c>
      <c r="F23" s="17">
        <f t="shared" si="13"/>
        <v>0.25668308394447376</v>
      </c>
      <c r="G23" s="17">
        <f t="shared" si="13"/>
        <v>0.27056947545664189</v>
      </c>
      <c r="H23" s="17">
        <f t="shared" si="13"/>
        <v>0.12870668793005385</v>
      </c>
      <c r="I23" s="17">
        <f t="shared" si="13"/>
        <v>0.7270415148632029</v>
      </c>
      <c r="J23" s="17">
        <f t="shared" si="13"/>
        <v>0.77444155960427952</v>
      </c>
      <c r="K23" s="17">
        <f t="shared" si="13"/>
        <v>0.7805923984272608</v>
      </c>
      <c r="L23" s="17">
        <f t="shared" si="13"/>
        <v>0.74859435890606096</v>
      </c>
      <c r="M23" s="17">
        <f t="shared" si="13"/>
        <v>0.70443097194273185</v>
      </c>
      <c r="N23" s="17">
        <f t="shared" ref="N23:O23" si="14">N9/N$12</f>
        <v>0.72094779514381868</v>
      </c>
      <c r="O23" s="17">
        <f t="shared" si="14"/>
        <v>0.74215571378029366</v>
      </c>
    </row>
    <row r="24" spans="1:15" x14ac:dyDescent="0.2">
      <c r="A24" s="109" t="s">
        <v>40</v>
      </c>
      <c r="B24" s="110"/>
      <c r="C24" s="12">
        <f t="shared" ref="C24:M24" si="15">C10/C$12</f>
        <v>0.96821598222453453</v>
      </c>
      <c r="D24" s="12">
        <f t="shared" si="15"/>
        <v>0.93021895992281078</v>
      </c>
      <c r="E24" s="12">
        <f t="shared" si="15"/>
        <v>0.71358248827408322</v>
      </c>
      <c r="F24" s="12">
        <f t="shared" si="15"/>
        <v>0.74029608250957779</v>
      </c>
      <c r="G24" s="12">
        <f t="shared" si="15"/>
        <v>0.72594622789999641</v>
      </c>
      <c r="H24" s="12">
        <f t="shared" si="15"/>
        <v>0.86997829052775566</v>
      </c>
      <c r="I24" s="12">
        <f t="shared" si="15"/>
        <v>0.26787181212725963</v>
      </c>
      <c r="J24" s="12">
        <f t="shared" si="15"/>
        <v>0.20593468821343835</v>
      </c>
      <c r="K24" s="12">
        <f t="shared" si="15"/>
        <v>0.19245609436435124</v>
      </c>
      <c r="L24" s="12">
        <f t="shared" si="15"/>
        <v>0.21224456707412404</v>
      </c>
      <c r="M24" s="12">
        <f t="shared" si="15"/>
        <v>0.23428267473307782</v>
      </c>
      <c r="N24" s="12">
        <f t="shared" ref="N24:O24" si="16">N10/N$12</f>
        <v>0.22061853178750734</v>
      </c>
      <c r="O24" s="12">
        <f t="shared" si="16"/>
        <v>0.20186737130727048</v>
      </c>
    </row>
    <row r="25" spans="1:15" ht="15" customHeight="1" x14ac:dyDescent="0.2">
      <c r="A25" s="94" t="s">
        <v>0</v>
      </c>
      <c r="B25" s="94"/>
      <c r="C25" s="12">
        <f t="shared" ref="C25:M25" si="17">C11/C$12</f>
        <v>1.4028170285862936E-4</v>
      </c>
      <c r="D25" s="12">
        <f t="shared" si="17"/>
        <v>1.7883451393762233E-4</v>
      </c>
      <c r="E25" s="12">
        <f t="shared" si="17"/>
        <v>1.9882241857108861E-3</v>
      </c>
      <c r="F25" s="12">
        <f t="shared" si="17"/>
        <v>3.0208335459483066E-3</v>
      </c>
      <c r="G25" s="12">
        <f t="shared" si="17"/>
        <v>3.4842966433617632E-3</v>
      </c>
      <c r="H25" s="12">
        <f t="shared" si="17"/>
        <v>1.3150215421903516E-3</v>
      </c>
      <c r="I25" s="12">
        <f t="shared" si="17"/>
        <v>5.0866730095375122E-3</v>
      </c>
      <c r="J25" s="12">
        <f t="shared" si="17"/>
        <v>1.9623752182282111E-2</v>
      </c>
      <c r="K25" s="12">
        <f t="shared" si="17"/>
        <v>2.6951507208387942E-2</v>
      </c>
      <c r="L25" s="12">
        <f t="shared" si="17"/>
        <v>3.9161074019815056E-2</v>
      </c>
      <c r="M25" s="12">
        <f t="shared" si="17"/>
        <v>6.128635332419026E-2</v>
      </c>
      <c r="N25" s="12">
        <f t="shared" ref="N25:O25" si="18">N11/N$12</f>
        <v>5.8433673068674072E-2</v>
      </c>
      <c r="O25" s="12">
        <f t="shared" si="18"/>
        <v>5.5976914912435879E-2</v>
      </c>
    </row>
    <row r="26" spans="1:15" ht="15.75" x14ac:dyDescent="0.25">
      <c r="A26" s="112" t="s">
        <v>12</v>
      </c>
      <c r="B26" s="112"/>
      <c r="C26" s="12">
        <f>C12/C$12</f>
        <v>1</v>
      </c>
      <c r="D26" s="12">
        <f t="shared" ref="D26:M26" si="19">D12/D$12</f>
        <v>1</v>
      </c>
      <c r="E26" s="12">
        <f t="shared" si="19"/>
        <v>1</v>
      </c>
      <c r="F26" s="12">
        <f t="shared" si="19"/>
        <v>1</v>
      </c>
      <c r="G26" s="12">
        <f t="shared" si="19"/>
        <v>1</v>
      </c>
      <c r="H26" s="12">
        <f t="shared" si="19"/>
        <v>1</v>
      </c>
      <c r="I26" s="12">
        <f t="shared" si="19"/>
        <v>1</v>
      </c>
      <c r="J26" s="12">
        <f t="shared" si="19"/>
        <v>1</v>
      </c>
      <c r="K26" s="12">
        <f t="shared" si="19"/>
        <v>1</v>
      </c>
      <c r="L26" s="12">
        <f t="shared" si="19"/>
        <v>1</v>
      </c>
      <c r="M26" s="12">
        <f t="shared" si="19"/>
        <v>1</v>
      </c>
      <c r="N26" s="12">
        <f t="shared" ref="N26:O26" si="20">N12/N$12</f>
        <v>1</v>
      </c>
      <c r="O26" s="12">
        <f t="shared" si="20"/>
        <v>1</v>
      </c>
    </row>
  </sheetData>
  <mergeCells count="17">
    <mergeCell ref="C3:O3"/>
    <mergeCell ref="X3:X4"/>
    <mergeCell ref="X5:X12"/>
    <mergeCell ref="P3:W3"/>
    <mergeCell ref="A25:B25"/>
    <mergeCell ref="A26:B26"/>
    <mergeCell ref="A12:B12"/>
    <mergeCell ref="A17:A18"/>
    <mergeCell ref="B17:B18"/>
    <mergeCell ref="A5:A9"/>
    <mergeCell ref="A24:B24"/>
    <mergeCell ref="A19:A23"/>
    <mergeCell ref="A10:B10"/>
    <mergeCell ref="A11:B11"/>
    <mergeCell ref="A3:A4"/>
    <mergeCell ref="B3:B4"/>
    <mergeCell ref="C17:O17"/>
  </mergeCells>
  <phoneticPr fontId="2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Dx</vt:lpstr>
      <vt:lpstr>BenzoA</vt:lpstr>
      <vt:lpstr>BenzoB</vt:lpstr>
      <vt:lpstr>BenzoK</vt:lpstr>
      <vt:lpstr>Indeno</vt:lpstr>
      <vt:lpstr>PAH</vt:lpstr>
      <vt:lpstr>HCB</vt:lpstr>
      <vt:lpstr>PCB</vt:lpstr>
    </vt:vector>
  </TitlesOfParts>
  <Company>UAB Penki kontinentai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Šarūnas Dargis</cp:lastModifiedBy>
  <dcterms:created xsi:type="dcterms:W3CDTF">2017-02-16T09:43:55Z</dcterms:created>
  <dcterms:modified xsi:type="dcterms:W3CDTF">2019-05-20T13:37:12Z</dcterms:modified>
</cp:coreProperties>
</file>